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UKUPNO FIN PLAN RASHODA " sheetId="1" r:id="rId1"/>
    <sheet name="PRIHODI PO GODINAMA" sheetId="2" r:id="rId2"/>
    <sheet name="PRIHODI UKUPNO" sheetId="3" r:id="rId3"/>
  </sheets>
  <definedNames>
    <definedName name="_xlnm.Print_Area" localSheetId="0">'UKUPNO FIN PLAN RASHODA '!$A$1:$Q$71</definedName>
  </definedNames>
  <calcPr fullCalcOnLoad="1"/>
</workbook>
</file>

<file path=xl/sharedStrings.xml><?xml version="1.0" encoding="utf-8"?>
<sst xmlns="http://schemas.openxmlformats.org/spreadsheetml/2006/main" count="112" uniqueCount="105">
  <si>
    <t>Vlastiti prihodi</t>
  </si>
  <si>
    <t>Namjenski primici od zaduživanja</t>
  </si>
  <si>
    <t>Šifra</t>
  </si>
  <si>
    <t>Naziv</t>
  </si>
  <si>
    <t>Opći prihodi i primici LOKALNI PRORAČUN</t>
  </si>
  <si>
    <t xml:space="preserve">Prihodi za posebne namjene </t>
  </si>
  <si>
    <t>Donacije</t>
  </si>
  <si>
    <t>Prihodi od prodaje ili zamjene nefin. imovine i naknade s naslova osig.</t>
  </si>
  <si>
    <t xml:space="preserve"> Procjena 2005.</t>
  </si>
  <si>
    <t xml:space="preserve"> Procjena 2006.</t>
  </si>
  <si>
    <t>8922 04</t>
  </si>
  <si>
    <t>RASHODI POSLOVANJA</t>
  </si>
  <si>
    <t>Rashodi za zaposlene</t>
  </si>
  <si>
    <t>Plaće</t>
  </si>
  <si>
    <t>Plaće za redovan rad</t>
  </si>
  <si>
    <t>Plaće za prek rad</t>
  </si>
  <si>
    <t>Plaće za pos uvjete</t>
  </si>
  <si>
    <t>Ostali rashodi za zaposlene</t>
  </si>
  <si>
    <t>Doprinosi na plaće</t>
  </si>
  <si>
    <t>Dopr.za zdrav.osig.</t>
  </si>
  <si>
    <t>Dopr.za obv.osig.u sl.nezap.</t>
  </si>
  <si>
    <t>Materijalni rashodi</t>
  </si>
  <si>
    <t>Naknade troškova zaposlenima</t>
  </si>
  <si>
    <t>Nakn.za prijevoz, rad na te</t>
  </si>
  <si>
    <t>Stručno usavrš.zaposl.</t>
  </si>
  <si>
    <t>Ostale nakn.trošk.zaposl.</t>
  </si>
  <si>
    <t>Rashod za materijal i energiju</t>
  </si>
  <si>
    <t>Uredski mat.i ost.mat.rash.</t>
  </si>
  <si>
    <t>Energija</t>
  </si>
  <si>
    <t>Mat.i dijel.za tek.i inv.održ.</t>
  </si>
  <si>
    <t>Sitni inv.i autogume</t>
  </si>
  <si>
    <t>Služb.,radna i zašt.odjeća i o</t>
  </si>
  <si>
    <t>Rashodi za usluge</t>
  </si>
  <si>
    <t>Usluge telefona,pošte i prij</t>
  </si>
  <si>
    <t>Usl.tek. I invest.održ.</t>
  </si>
  <si>
    <t>Usluge prom. I inform.</t>
  </si>
  <si>
    <t>Komunalne usluge</t>
  </si>
  <si>
    <t>Zdravstv.i veter.usluge</t>
  </si>
  <si>
    <t>Intel.i osobne usl.</t>
  </si>
  <si>
    <t>Računalne usluge</t>
  </si>
  <si>
    <t>Ostale usluge</t>
  </si>
  <si>
    <t>naknade troš.os.izvan RO</t>
  </si>
  <si>
    <t>Naknade tr.izvan RO-volonteri</t>
  </si>
  <si>
    <t>Ostali nespomenuti rash.posl.</t>
  </si>
  <si>
    <t>Premije osiguranja</t>
  </si>
  <si>
    <t>Reprezentacija</t>
  </si>
  <si>
    <t>Članarine</t>
  </si>
  <si>
    <t>Ostali nesp.rash.posl.</t>
  </si>
  <si>
    <t>Financijski rashodi</t>
  </si>
  <si>
    <t>Kamate na izdane vrijed.pap.</t>
  </si>
  <si>
    <t>Ostali financijski rashodi</t>
  </si>
  <si>
    <t>Bank.usl.i usl.plat.pr.</t>
  </si>
  <si>
    <t>Zatezne kamate</t>
  </si>
  <si>
    <t>Ostali nesp.financ.ras.</t>
  </si>
  <si>
    <t>Naknade građ.i kućanstvima</t>
  </si>
  <si>
    <t>Ostale nakn.građ.i kuć.iz pror.</t>
  </si>
  <si>
    <t>Nakn.građ.i kućan.u novcu</t>
  </si>
  <si>
    <t>Nakn.građ.i kućan.u naravi</t>
  </si>
  <si>
    <t>RASHODI ZA NAB.NEF.IM.</t>
  </si>
  <si>
    <t>Rashodi za nabavu proizv.dugotr.im</t>
  </si>
  <si>
    <t>Građevinski objekti</t>
  </si>
  <si>
    <t>Postrojenja i oprema</t>
  </si>
  <si>
    <t>Uredska oprema i namj.</t>
  </si>
  <si>
    <t>Komunikacijska oprema</t>
  </si>
  <si>
    <t>423/ 4241</t>
  </si>
  <si>
    <t>Rashodi za dodatna ulaganja na nef.im.</t>
  </si>
  <si>
    <t>451/4511</t>
  </si>
  <si>
    <t>Dodatna ulaganja na građ.obj.</t>
  </si>
  <si>
    <t>IZDACI ZA FINANC IMOVINU</t>
  </si>
  <si>
    <t>Izdaci za dane zajmove</t>
  </si>
  <si>
    <t xml:space="preserve">UKUPNO </t>
  </si>
  <si>
    <t>PRORAČUNSKI KORISNIK:OSNOVNA ŠKOLA DUBOVAC, KARLOVAC,PRIMORSKA 9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</si>
  <si>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</si>
  <si>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</si>
  <si>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</si>
  <si>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</si>
  <si>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</si>
  <si>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</si>
  <si>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</si>
  <si>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</si>
  <si>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</si>
  <si>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</si>
  <si>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</si>
  <si>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</si>
  <si>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</si>
  <si>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Pristojbe i naknade-inv</t>
  </si>
  <si>
    <t>Višak prihoda</t>
  </si>
  <si>
    <t xml:space="preserve">               PLAN RASHODA I IZDATAKA</t>
  </si>
  <si>
    <t>Materijal i sirovine(+rizik)+Shema15000</t>
  </si>
  <si>
    <t>Službena putovanja</t>
  </si>
  <si>
    <t>Prijevozna sr. Knjige i udžbenici</t>
  </si>
  <si>
    <t>Uređaji,stroj. I opr.+kurik</t>
  </si>
  <si>
    <t>Pomoći Državnog proračuna-PL COP</t>
  </si>
  <si>
    <t>Zakupnine i najamnine,licence</t>
  </si>
  <si>
    <r>
      <t>Pomoći-nenad.pr(lekt akt men.</t>
    </r>
    <r>
      <rPr>
        <b/>
        <sz val="11"/>
        <color indexed="17"/>
        <rFont val="Arial"/>
        <family val="2"/>
      </rPr>
      <t>vlp</t>
    </r>
    <r>
      <rPr>
        <b/>
        <sz val="11"/>
        <color indexed="8"/>
        <rFont val="Arial"/>
        <family val="2"/>
      </rPr>
      <t xml:space="preserve">r) </t>
    </r>
    <r>
      <rPr>
        <b/>
        <sz val="11"/>
        <color indexed="36"/>
        <rFont val="Arial"/>
        <family val="2"/>
      </rPr>
      <t>žup</t>
    </r>
    <r>
      <rPr>
        <b/>
        <sz val="11"/>
        <color indexed="8"/>
        <rFont val="Arial"/>
        <family val="2"/>
      </rPr>
      <t>,vol</t>
    </r>
  </si>
  <si>
    <t>Projekcija plana 
za 2022.</t>
  </si>
  <si>
    <t>Projekcije plana proračuna za 2021.</t>
  </si>
  <si>
    <t>Projekcije plana proračuna za 2022.</t>
  </si>
  <si>
    <t>PRIJEDLOG PLANA ZA 2021</t>
  </si>
  <si>
    <t>Pomoći EU i PK(Shema, Škola za život)</t>
  </si>
  <si>
    <t>PRIJEDLOG FINANCIJSKOG PLANA- (OŠ DUBOVAC)  ZA 2021. I                                                                                                                                                PROJEKCIJA PLANA ZA  2022./23.</t>
  </si>
  <si>
    <t>Prijedlog plana 
za 2021.</t>
  </si>
  <si>
    <t>Projekcija plana 
za 2023.</t>
  </si>
  <si>
    <t>Projekcija plana
za 2022.</t>
  </si>
  <si>
    <t xml:space="preserve">PRIJEDLOG FINANCIJSKOG PLANA OSNOVNE ŠKOLE DUBOVAC  ZA 2021. i PROJEKCIJE 2022.i 2023.
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</si>
</sst>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9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36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7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36"/>
      <name val="Arial"/>
      <family val="2"/>
    </font>
    <font>
      <sz val="11"/>
      <color indexed="21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5" tint="-0.4999699890613556"/>
      <name val="Arial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1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sz val="11"/>
      <color rgb="FF7030A0"/>
      <name val="Arial"/>
      <family val="2"/>
    </font>
    <font>
      <b/>
      <sz val="11"/>
      <color theme="1" tint="0.34999001026153564"/>
      <name val="Arial"/>
      <family val="2"/>
    </font>
    <font>
      <sz val="11"/>
      <color theme="8" tint="-0.4999699890613556"/>
      <name val="Arial"/>
      <family val="2"/>
    </font>
    <font>
      <sz val="11"/>
      <color rgb="FF00B050"/>
      <name val="Arial"/>
      <family val="2"/>
    </font>
    <font>
      <sz val="11"/>
      <color theme="4" tint="-0.4999699890613556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6" applyNumberFormat="0" applyAlignment="0" applyProtection="0"/>
    <xf numFmtId="0" fontId="15" fillId="0" borderId="7" applyNumberFormat="0" applyFill="0" applyAlignment="0" applyProtection="0"/>
    <xf numFmtId="0" fontId="63" fillId="43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45" borderId="14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6" borderId="6" applyNumberFormat="0" applyAlignment="0" applyProtection="0"/>
    <xf numFmtId="0" fontId="15" fillId="0" borderId="0" applyNumberForma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3" fontId="73" fillId="0" borderId="0" xfId="0" applyNumberFormat="1" applyFont="1" applyAlignment="1">
      <alignment wrapText="1"/>
    </xf>
    <xf numFmtId="0" fontId="74" fillId="0" borderId="0" xfId="0" applyNumberFormat="1" applyFont="1" applyBorder="1" applyAlignment="1">
      <alignment horizontal="left" wrapText="1"/>
    </xf>
    <xf numFmtId="0" fontId="21" fillId="0" borderId="0" xfId="0" applyNumberFormat="1" applyFont="1" applyBorder="1" applyAlignment="1">
      <alignment horizontal="center" wrapText="1"/>
    </xf>
    <xf numFmtId="0" fontId="74" fillId="0" borderId="0" xfId="0" applyNumberFormat="1" applyFont="1" applyBorder="1" applyAlignment="1">
      <alignment horizontal="center" wrapText="1"/>
    </xf>
    <xf numFmtId="3" fontId="23" fillId="0" borderId="0" xfId="0" applyNumberFormat="1" applyFont="1" applyAlignment="1">
      <alignment/>
    </xf>
    <xf numFmtId="3" fontId="75" fillId="0" borderId="0" xfId="0" applyNumberFormat="1" applyFont="1" applyAlignment="1">
      <alignment wrapText="1"/>
    </xf>
    <xf numFmtId="0" fontId="74" fillId="0" borderId="0" xfId="0" applyNumberFormat="1" applyFont="1" applyBorder="1" applyAlignment="1">
      <alignment horizontal="left"/>
    </xf>
    <xf numFmtId="0" fontId="74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wrapText="1"/>
    </xf>
    <xf numFmtId="3" fontId="74" fillId="47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 quotePrefix="1">
      <alignment horizontal="center" wrapText="1"/>
    </xf>
    <xf numFmtId="3" fontId="23" fillId="0" borderId="0" xfId="0" applyNumberFormat="1" applyFont="1" applyAlignment="1">
      <alignment wrapText="1"/>
    </xf>
    <xf numFmtId="0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74" fillId="0" borderId="0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 quotePrefix="1">
      <alignment horizontal="center" wrapText="1"/>
    </xf>
    <xf numFmtId="0" fontId="21" fillId="48" borderId="0" xfId="0" applyNumberFormat="1" applyFont="1" applyFill="1" applyBorder="1" applyAlignment="1">
      <alignment horizontal="center" vertical="center" wrapText="1"/>
    </xf>
    <xf numFmtId="0" fontId="21" fillId="48" borderId="0" xfId="0" applyNumberFormat="1" applyFont="1" applyFill="1" applyBorder="1" applyAlignment="1">
      <alignment horizontal="left" vertical="center" wrapText="1"/>
    </xf>
    <xf numFmtId="3" fontId="21" fillId="48" borderId="0" xfId="0" applyNumberFormat="1" applyFont="1" applyFill="1" applyBorder="1" applyAlignment="1">
      <alignment horizontal="center" vertical="center" wrapText="1"/>
    </xf>
    <xf numFmtId="0" fontId="21" fillId="49" borderId="0" xfId="0" applyNumberFormat="1" applyFont="1" applyFill="1" applyAlignment="1">
      <alignment horizontal="center" vertical="center"/>
    </xf>
    <xf numFmtId="0" fontId="21" fillId="49" borderId="0" xfId="0" applyNumberFormat="1" applyFont="1" applyFill="1" applyAlignment="1">
      <alignment horizontal="left" vertical="center"/>
    </xf>
    <xf numFmtId="3" fontId="21" fillId="0" borderId="0" xfId="0" applyNumberFormat="1" applyFont="1" applyAlignment="1">
      <alignment/>
    </xf>
    <xf numFmtId="0" fontId="21" fillId="0" borderId="2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vertical="center"/>
    </xf>
    <xf numFmtId="0" fontId="21" fillId="0" borderId="21" xfId="0" applyNumberFormat="1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left" vertical="center"/>
    </xf>
    <xf numFmtId="0" fontId="21" fillId="49" borderId="21" xfId="0" applyNumberFormat="1" applyFont="1" applyFill="1" applyBorder="1" applyAlignment="1">
      <alignment horizontal="center" vertical="center"/>
    </xf>
    <xf numFmtId="0" fontId="21" fillId="49" borderId="21" xfId="0" applyNumberFormat="1" applyFont="1" applyFill="1" applyBorder="1" applyAlignment="1">
      <alignment horizontal="left" vertical="center"/>
    </xf>
    <xf numFmtId="0" fontId="21" fillId="49" borderId="21" xfId="0" applyNumberFormat="1" applyFont="1" applyFill="1" applyBorder="1" applyAlignment="1">
      <alignment vertical="center"/>
    </xf>
    <xf numFmtId="0" fontId="21" fillId="48" borderId="21" xfId="0" applyNumberFormat="1" applyFont="1" applyFill="1" applyBorder="1" applyAlignment="1">
      <alignment horizontal="center" vertical="center"/>
    </xf>
    <xf numFmtId="0" fontId="21" fillId="48" borderId="21" xfId="0" applyNumberFormat="1" applyFont="1" applyFill="1" applyBorder="1" applyAlignment="1">
      <alignment vertical="center"/>
    </xf>
    <xf numFmtId="0" fontId="21" fillId="49" borderId="21" xfId="0" applyNumberFormat="1" applyFont="1" applyFill="1" applyBorder="1" applyAlignment="1">
      <alignment vertical="center" shrinkToFit="1"/>
    </xf>
    <xf numFmtId="0" fontId="23" fillId="49" borderId="21" xfId="0" applyNumberFormat="1" applyFont="1" applyFill="1" applyBorder="1" applyAlignment="1">
      <alignment horizontal="left" vertical="center"/>
    </xf>
    <xf numFmtId="0" fontId="23" fillId="49" borderId="2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4" fillId="48" borderId="0" xfId="0" applyNumberFormat="1" applyFont="1" applyFill="1" applyBorder="1" applyAlignment="1">
      <alignment horizontal="center" vertical="center" wrapText="1"/>
    </xf>
    <xf numFmtId="3" fontId="76" fillId="48" borderId="0" xfId="0" applyNumberFormat="1" applyFont="1" applyFill="1" applyBorder="1" applyAlignment="1">
      <alignment horizontal="center" vertical="center" wrapText="1"/>
    </xf>
    <xf numFmtId="0" fontId="23" fillId="49" borderId="20" xfId="0" applyNumberFormat="1" applyFont="1" applyFill="1" applyBorder="1" applyAlignment="1">
      <alignment horizontal="center" vertical="center"/>
    </xf>
    <xf numFmtId="0" fontId="21" fillId="49" borderId="20" xfId="0" applyNumberFormat="1" applyFont="1" applyFill="1" applyBorder="1" applyAlignment="1">
      <alignment horizontal="left" vertical="center"/>
    </xf>
    <xf numFmtId="3" fontId="21" fillId="17" borderId="18" xfId="0" applyNumberFormat="1" applyFont="1" applyFill="1" applyBorder="1" applyAlignment="1">
      <alignment horizontal="center" vertical="center" wrapText="1"/>
    </xf>
    <xf numFmtId="3" fontId="23" fillId="17" borderId="0" xfId="0" applyNumberFormat="1" applyFont="1" applyFill="1" applyAlignment="1">
      <alignment/>
    </xf>
    <xf numFmtId="3" fontId="23" fillId="12" borderId="0" xfId="0" applyNumberFormat="1" applyFont="1" applyFill="1" applyAlignment="1">
      <alignment/>
    </xf>
    <xf numFmtId="3" fontId="23" fillId="47" borderId="0" xfId="0" applyNumberFormat="1" applyFont="1" applyFill="1" applyAlignment="1">
      <alignment/>
    </xf>
    <xf numFmtId="0" fontId="22" fillId="47" borderId="0" xfId="0" applyNumberFormat="1" applyFont="1" applyFill="1" applyBorder="1" applyAlignment="1">
      <alignment horizontal="center"/>
    </xf>
    <xf numFmtId="0" fontId="21" fillId="47" borderId="0" xfId="0" applyNumberFormat="1" applyFont="1" applyFill="1" applyBorder="1" applyAlignment="1">
      <alignment horizontal="center"/>
    </xf>
    <xf numFmtId="0" fontId="21" fillId="47" borderId="0" xfId="0" applyNumberFormat="1" applyFont="1" applyFill="1" applyBorder="1" applyAlignment="1">
      <alignment horizontal="center" wrapText="1"/>
    </xf>
    <xf numFmtId="0" fontId="21" fillId="47" borderId="22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7" fillId="50" borderId="0" xfId="0" applyNumberFormat="1" applyFont="1" applyFill="1" applyBorder="1" applyAlignment="1" applyProtection="1">
      <alignment/>
      <protection/>
    </xf>
    <xf numFmtId="0" fontId="29" fillId="0" borderId="23" xfId="0" applyFont="1" applyBorder="1" applyAlignment="1" quotePrefix="1">
      <alignment horizontal="left" wrapText="1"/>
    </xf>
    <xf numFmtId="0" fontId="29" fillId="0" borderId="20" xfId="0" applyFont="1" applyBorder="1" applyAlignment="1" quotePrefix="1">
      <alignment horizontal="left" wrapText="1"/>
    </xf>
    <xf numFmtId="0" fontId="29" fillId="0" borderId="20" xfId="0" applyFont="1" applyBorder="1" applyAlignment="1" quotePrefix="1">
      <alignment horizontal="center" wrapText="1"/>
    </xf>
    <xf numFmtId="0" fontId="29" fillId="0" borderId="20" xfId="0" applyNumberFormat="1" applyFont="1" applyFill="1" applyBorder="1" applyAlignment="1" applyProtection="1" quotePrefix="1">
      <alignment horizontal="left"/>
      <protection/>
    </xf>
    <xf numFmtId="0" fontId="25" fillId="5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0" fontId="32" fillId="0" borderId="2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 wrapText="1"/>
    </xf>
    <xf numFmtId="3" fontId="29" fillId="50" borderId="24" xfId="0" applyNumberFormat="1" applyFont="1" applyFill="1" applyBorder="1" applyAlignment="1">
      <alignment horizontal="right"/>
    </xf>
    <xf numFmtId="3" fontId="29" fillId="0" borderId="24" xfId="0" applyNumberFormat="1" applyFont="1" applyBorder="1" applyAlignment="1">
      <alignment horizontal="right"/>
    </xf>
    <xf numFmtId="0" fontId="30" fillId="0" borderId="23" xfId="0" applyFont="1" applyBorder="1" applyAlignment="1">
      <alignment horizontal="left"/>
    </xf>
    <xf numFmtId="3" fontId="29" fillId="50" borderId="24" xfId="0" applyNumberFormat="1" applyFont="1" applyFill="1" applyBorder="1" applyAlignment="1" applyProtection="1">
      <alignment horizontal="right" wrapText="1"/>
      <protection/>
    </xf>
    <xf numFmtId="3" fontId="29" fillId="0" borderId="24" xfId="0" applyNumberFormat="1" applyFont="1" applyFill="1" applyBorder="1" applyAlignment="1" applyProtection="1">
      <alignment horizontal="right" wrapText="1"/>
      <protection/>
    </xf>
    <xf numFmtId="3" fontId="29" fillId="50" borderId="23" xfId="0" applyNumberFormat="1" applyFont="1" applyFill="1" applyBorder="1" applyAlignment="1">
      <alignment horizontal="right"/>
    </xf>
    <xf numFmtId="3" fontId="29" fillId="0" borderId="23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5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33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0" fontId="34" fillId="0" borderId="0" xfId="0" applyNumberFormat="1" applyFont="1" applyAlignment="1">
      <alignment horizontal="center"/>
    </xf>
    <xf numFmtId="3" fontId="29" fillId="0" borderId="24" xfId="0" applyNumberFormat="1" applyFont="1" applyFill="1" applyBorder="1" applyAlignment="1" applyProtection="1">
      <alignment horizontal="right" vertical="center" wrapText="1"/>
      <protection/>
    </xf>
    <xf numFmtId="3" fontId="78" fillId="0" borderId="26" xfId="0" applyNumberFormat="1" applyFont="1" applyBorder="1" applyAlignment="1">
      <alignment vertical="center"/>
    </xf>
    <xf numFmtId="3" fontId="79" fillId="0" borderId="26" xfId="0" applyNumberFormat="1" applyFont="1" applyBorder="1" applyAlignment="1">
      <alignment vertical="center"/>
    </xf>
    <xf numFmtId="3" fontId="79" fillId="47" borderId="21" xfId="0" applyNumberFormat="1" applyFont="1" applyFill="1" applyBorder="1" applyAlignment="1">
      <alignment vertical="center"/>
    </xf>
    <xf numFmtId="3" fontId="78" fillId="49" borderId="26" xfId="0" applyNumberFormat="1" applyFont="1" applyFill="1" applyBorder="1" applyAlignment="1">
      <alignment vertical="center"/>
    </xf>
    <xf numFmtId="3" fontId="78" fillId="47" borderId="21" xfId="0" applyNumberFormat="1" applyFont="1" applyFill="1" applyBorder="1" applyAlignment="1">
      <alignment vertical="center"/>
    </xf>
    <xf numFmtId="3" fontId="79" fillId="48" borderId="26" xfId="0" applyNumberFormat="1" applyFont="1" applyFill="1" applyBorder="1" applyAlignment="1">
      <alignment vertical="center"/>
    </xf>
    <xf numFmtId="3" fontId="79" fillId="48" borderId="21" xfId="0" applyNumberFormat="1" applyFont="1" applyFill="1" applyBorder="1" applyAlignment="1">
      <alignment vertical="center"/>
    </xf>
    <xf numFmtId="3" fontId="79" fillId="49" borderId="26" xfId="0" applyNumberFormat="1" applyFont="1" applyFill="1" applyBorder="1" applyAlignment="1">
      <alignment vertical="center"/>
    </xf>
    <xf numFmtId="3" fontId="78" fillId="49" borderId="21" xfId="0" applyNumberFormat="1" applyFont="1" applyFill="1" applyBorder="1" applyAlignment="1">
      <alignment vertical="center"/>
    </xf>
    <xf numFmtId="3" fontId="79" fillId="0" borderId="27" xfId="0" applyNumberFormat="1" applyFont="1" applyBorder="1" applyAlignment="1">
      <alignment vertical="center"/>
    </xf>
    <xf numFmtId="3" fontId="79" fillId="47" borderId="0" xfId="0" applyNumberFormat="1" applyFont="1" applyFill="1" applyAlignment="1">
      <alignment vertical="center"/>
    </xf>
    <xf numFmtId="3" fontId="80" fillId="49" borderId="27" xfId="0" applyNumberFormat="1" applyFont="1" applyFill="1" applyBorder="1" applyAlignment="1">
      <alignment vertical="center"/>
    </xf>
    <xf numFmtId="3" fontId="80" fillId="0" borderId="26" xfId="0" applyNumberFormat="1" applyFont="1" applyBorder="1" applyAlignment="1">
      <alignment vertical="center"/>
    </xf>
    <xf numFmtId="3" fontId="81" fillId="0" borderId="26" xfId="0" applyNumberFormat="1" applyFont="1" applyBorder="1" applyAlignment="1">
      <alignment vertical="center"/>
    </xf>
    <xf numFmtId="3" fontId="80" fillId="49" borderId="26" xfId="0" applyNumberFormat="1" applyFont="1" applyFill="1" applyBorder="1" applyAlignment="1">
      <alignment vertical="center"/>
    </xf>
    <xf numFmtId="3" fontId="81" fillId="48" borderId="26" xfId="0" applyNumberFormat="1" applyFont="1" applyFill="1" applyBorder="1" applyAlignment="1">
      <alignment vertical="center"/>
    </xf>
    <xf numFmtId="3" fontId="81" fillId="49" borderId="26" xfId="0" applyNumberFormat="1" applyFont="1" applyFill="1" applyBorder="1" applyAlignment="1">
      <alignment vertical="center"/>
    </xf>
    <xf numFmtId="3" fontId="81" fillId="0" borderId="27" xfId="0" applyNumberFormat="1" applyFont="1" applyBorder="1" applyAlignment="1">
      <alignment vertical="center"/>
    </xf>
    <xf numFmtId="3" fontId="80" fillId="49" borderId="24" xfId="0" applyNumberFormat="1" applyFont="1" applyFill="1" applyBorder="1" applyAlignment="1">
      <alignment vertical="center"/>
    </xf>
    <xf numFmtId="3" fontId="74" fillId="49" borderId="27" xfId="0" applyNumberFormat="1" applyFont="1" applyFill="1" applyBorder="1" applyAlignment="1">
      <alignment vertical="center"/>
    </xf>
    <xf numFmtId="3" fontId="74" fillId="0" borderId="26" xfId="0" applyNumberFormat="1" applyFont="1" applyBorder="1" applyAlignment="1">
      <alignment vertical="center"/>
    </xf>
    <xf numFmtId="3" fontId="75" fillId="0" borderId="26" xfId="0" applyNumberFormat="1" applyFont="1" applyBorder="1" applyAlignment="1">
      <alignment vertical="center"/>
    </xf>
    <xf numFmtId="3" fontId="74" fillId="49" borderId="26" xfId="0" applyNumberFormat="1" applyFont="1" applyFill="1" applyBorder="1" applyAlignment="1">
      <alignment vertical="center"/>
    </xf>
    <xf numFmtId="3" fontId="74" fillId="48" borderId="0" xfId="0" applyNumberFormat="1" applyFont="1" applyFill="1" applyAlignment="1">
      <alignment/>
    </xf>
    <xf numFmtId="3" fontId="75" fillId="48" borderId="26" xfId="0" applyNumberFormat="1" applyFont="1" applyFill="1" applyBorder="1" applyAlignment="1">
      <alignment vertical="center"/>
    </xf>
    <xf numFmtId="3" fontId="75" fillId="0" borderId="27" xfId="0" applyNumberFormat="1" applyFont="1" applyBorder="1" applyAlignment="1">
      <alignment vertical="center"/>
    </xf>
    <xf numFmtId="3" fontId="75" fillId="48" borderId="0" xfId="0" applyNumberFormat="1" applyFont="1" applyFill="1" applyAlignment="1">
      <alignment/>
    </xf>
    <xf numFmtId="3" fontId="82" fillId="49" borderId="26" xfId="0" applyNumberFormat="1" applyFont="1" applyFill="1" applyBorder="1" applyAlignment="1">
      <alignment vertical="center"/>
    </xf>
    <xf numFmtId="3" fontId="83" fillId="0" borderId="26" xfId="0" applyNumberFormat="1" applyFont="1" applyBorder="1" applyAlignment="1">
      <alignment vertical="center"/>
    </xf>
    <xf numFmtId="3" fontId="76" fillId="49" borderId="24" xfId="0" applyNumberFormat="1" applyFont="1" applyFill="1" applyBorder="1" applyAlignment="1">
      <alignment vertical="center"/>
    </xf>
    <xf numFmtId="3" fontId="75" fillId="49" borderId="26" xfId="0" applyNumberFormat="1" applyFont="1" applyFill="1" applyBorder="1" applyAlignment="1">
      <alignment vertical="center"/>
    </xf>
    <xf numFmtId="3" fontId="75" fillId="47" borderId="26" xfId="0" applyNumberFormat="1" applyFont="1" applyFill="1" applyBorder="1" applyAlignment="1">
      <alignment vertical="center"/>
    </xf>
    <xf numFmtId="3" fontId="74" fillId="47" borderId="26" xfId="0" applyNumberFormat="1" applyFont="1" applyFill="1" applyBorder="1" applyAlignment="1">
      <alignment vertical="center"/>
    </xf>
    <xf numFmtId="3" fontId="75" fillId="47" borderId="21" xfId="0" applyNumberFormat="1" applyFont="1" applyFill="1" applyBorder="1" applyAlignment="1">
      <alignment vertical="center"/>
    </xf>
    <xf numFmtId="3" fontId="74" fillId="49" borderId="21" xfId="0" applyNumberFormat="1" applyFont="1" applyFill="1" applyBorder="1" applyAlignment="1">
      <alignment vertical="center"/>
    </xf>
    <xf numFmtId="3" fontId="74" fillId="47" borderId="21" xfId="0" applyNumberFormat="1" applyFont="1" applyFill="1" applyBorder="1" applyAlignment="1">
      <alignment vertical="center"/>
    </xf>
    <xf numFmtId="3" fontId="74" fillId="17" borderId="0" xfId="0" applyNumberFormat="1" applyFont="1" applyFill="1" applyBorder="1" applyAlignment="1">
      <alignment horizontal="center" vertical="center" wrapText="1"/>
    </xf>
    <xf numFmtId="3" fontId="74" fillId="17" borderId="28" xfId="0" applyNumberFormat="1" applyFont="1" applyFill="1" applyBorder="1" applyAlignment="1">
      <alignment vertical="center"/>
    </xf>
    <xf numFmtId="3" fontId="76" fillId="12" borderId="0" xfId="0" applyNumberFormat="1" applyFont="1" applyFill="1" applyBorder="1" applyAlignment="1">
      <alignment horizontal="center" vertical="center" wrapText="1"/>
    </xf>
    <xf numFmtId="3" fontId="84" fillId="47" borderId="26" xfId="0" applyNumberFormat="1" applyFont="1" applyFill="1" applyBorder="1" applyAlignment="1">
      <alignment vertical="center"/>
    </xf>
    <xf numFmtId="3" fontId="84" fillId="0" borderId="26" xfId="0" applyNumberFormat="1" applyFont="1" applyBorder="1" applyAlignment="1">
      <alignment vertical="center"/>
    </xf>
    <xf numFmtId="3" fontId="85" fillId="0" borderId="26" xfId="0" applyNumberFormat="1" applyFont="1" applyBorder="1" applyAlignment="1">
      <alignment vertical="center"/>
    </xf>
    <xf numFmtId="3" fontId="86" fillId="0" borderId="26" xfId="0" applyNumberFormat="1" applyFont="1" applyBorder="1" applyAlignment="1">
      <alignment vertical="center"/>
    </xf>
    <xf numFmtId="3" fontId="87" fillId="0" borderId="26" xfId="0" applyNumberFormat="1" applyFont="1" applyBorder="1" applyAlignment="1">
      <alignment vertical="center"/>
    </xf>
    <xf numFmtId="3" fontId="88" fillId="0" borderId="26" xfId="0" applyNumberFormat="1" applyFont="1" applyBorder="1" applyAlignment="1">
      <alignment vertical="center"/>
    </xf>
    <xf numFmtId="3" fontId="89" fillId="0" borderId="26" xfId="0" applyNumberFormat="1" applyFont="1" applyBorder="1" applyAlignment="1">
      <alignment vertical="center"/>
    </xf>
    <xf numFmtId="3" fontId="23" fillId="47" borderId="21" xfId="0" applyNumberFormat="1" applyFont="1" applyFill="1" applyBorder="1" applyAlignment="1">
      <alignment vertical="center"/>
    </xf>
    <xf numFmtId="3" fontId="90" fillId="0" borderId="26" xfId="0" applyNumberFormat="1" applyFont="1" applyBorder="1" applyAlignment="1">
      <alignment vertical="center"/>
    </xf>
    <xf numFmtId="0" fontId="75" fillId="0" borderId="21" xfId="0" applyNumberFormat="1" applyFont="1" applyBorder="1" applyAlignment="1">
      <alignment vertical="center"/>
    </xf>
    <xf numFmtId="3" fontId="91" fillId="0" borderId="0" xfId="0" applyNumberFormat="1" applyFont="1" applyAlignment="1">
      <alignment/>
    </xf>
    <xf numFmtId="0" fontId="36" fillId="0" borderId="21" xfId="0" applyNumberFormat="1" applyFont="1" applyBorder="1" applyAlignment="1">
      <alignment horizontal="left" vertical="center"/>
    </xf>
    <xf numFmtId="3" fontId="86" fillId="47" borderId="26" xfId="0" applyNumberFormat="1" applyFont="1" applyFill="1" applyBorder="1" applyAlignment="1">
      <alignment vertical="center"/>
    </xf>
    <xf numFmtId="3" fontId="79" fillId="47" borderId="26" xfId="0" applyNumberFormat="1" applyFont="1" applyFill="1" applyBorder="1" applyAlignment="1">
      <alignment vertical="center"/>
    </xf>
    <xf numFmtId="3" fontId="74" fillId="51" borderId="24" xfId="0" applyNumberFormat="1" applyFont="1" applyFill="1" applyBorder="1" applyAlignment="1">
      <alignment vertical="center"/>
    </xf>
    <xf numFmtId="3" fontId="74" fillId="49" borderId="24" xfId="0" applyNumberFormat="1" applyFont="1" applyFill="1" applyBorder="1" applyAlignment="1">
      <alignment vertical="center"/>
    </xf>
    <xf numFmtId="3" fontId="82" fillId="12" borderId="26" xfId="0" applyNumberFormat="1" applyFont="1" applyFill="1" applyBorder="1" applyAlignment="1">
      <alignment vertical="center"/>
    </xf>
    <xf numFmtId="3" fontId="82" fillId="51" borderId="27" xfId="0" applyNumberFormat="1" applyFont="1" applyFill="1" applyBorder="1" applyAlignment="1">
      <alignment vertical="center"/>
    </xf>
    <xf numFmtId="3" fontId="82" fillId="12" borderId="27" xfId="0" applyNumberFormat="1" applyFont="1" applyFill="1" applyBorder="1" applyAlignment="1">
      <alignment vertical="center"/>
    </xf>
    <xf numFmtId="3" fontId="83" fillId="12" borderId="26" xfId="0" applyNumberFormat="1" applyFont="1" applyFill="1" applyBorder="1" applyAlignment="1">
      <alignment vertical="center"/>
    </xf>
    <xf numFmtId="3" fontId="82" fillId="51" borderId="26" xfId="0" applyNumberFormat="1" applyFont="1" applyFill="1" applyBorder="1" applyAlignment="1">
      <alignment vertical="center"/>
    </xf>
    <xf numFmtId="3" fontId="83" fillId="48" borderId="26" xfId="0" applyNumberFormat="1" applyFont="1" applyFill="1" applyBorder="1" applyAlignment="1">
      <alignment vertical="center"/>
    </xf>
    <xf numFmtId="3" fontId="82" fillId="48" borderId="27" xfId="0" applyNumberFormat="1" applyFont="1" applyFill="1" applyBorder="1" applyAlignment="1">
      <alignment vertical="center"/>
    </xf>
    <xf numFmtId="3" fontId="83" fillId="12" borderId="27" xfId="0" applyNumberFormat="1" applyFont="1" applyFill="1" applyBorder="1" applyAlignment="1">
      <alignment vertical="center"/>
    </xf>
    <xf numFmtId="3" fontId="82" fillId="51" borderId="24" xfId="0" applyNumberFormat="1" applyFont="1" applyFill="1" applyBorder="1" applyAlignment="1">
      <alignment vertical="center"/>
    </xf>
    <xf numFmtId="3" fontId="74" fillId="47" borderId="18" xfId="0" applyNumberFormat="1" applyFont="1" applyFill="1" applyBorder="1" applyAlignment="1">
      <alignment horizontal="center" vertical="center" wrapText="1"/>
    </xf>
    <xf numFmtId="3" fontId="82" fillId="52" borderId="18" xfId="0" applyNumberFormat="1" applyFont="1" applyFill="1" applyBorder="1" applyAlignment="1">
      <alignment horizontal="center" vertical="center" wrapText="1"/>
    </xf>
    <xf numFmtId="3" fontId="35" fillId="52" borderId="18" xfId="0" applyNumberFormat="1" applyFont="1" applyFill="1" applyBorder="1" applyAlignment="1">
      <alignment horizontal="center" vertical="center" wrapText="1"/>
    </xf>
    <xf numFmtId="3" fontId="82" fillId="47" borderId="18" xfId="0" applyNumberFormat="1" applyFont="1" applyFill="1" applyBorder="1" applyAlignment="1">
      <alignment horizontal="center" vertical="center" wrapText="1"/>
    </xf>
    <xf numFmtId="3" fontId="76" fillId="47" borderId="18" xfId="0" applyNumberFormat="1" applyFont="1" applyFill="1" applyBorder="1" applyAlignment="1">
      <alignment horizontal="center" vertical="center" wrapText="1"/>
    </xf>
    <xf numFmtId="3" fontId="92" fillId="47" borderId="2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30" fillId="0" borderId="23" xfId="0" applyNumberFormat="1" applyFont="1" applyFill="1" applyBorder="1" applyAlignment="1" applyProtection="1">
      <alignment horizontal="left" wrapText="1"/>
      <protection/>
    </xf>
    <xf numFmtId="0" fontId="31" fillId="0" borderId="20" xfId="0" applyNumberFormat="1" applyFont="1" applyFill="1" applyBorder="1" applyAlignment="1" applyProtection="1">
      <alignment wrapText="1"/>
      <protection/>
    </xf>
    <xf numFmtId="0" fontId="32" fillId="0" borderId="2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/>
    </xf>
    <xf numFmtId="0" fontId="30" fillId="0" borderId="23" xfId="0" applyNumberFormat="1" applyFont="1" applyFill="1" applyBorder="1" applyAlignment="1" applyProtection="1" quotePrefix="1">
      <alignment horizontal="left" wrapText="1"/>
      <protection/>
    </xf>
    <xf numFmtId="0" fontId="32" fillId="0" borderId="2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9" fillId="0" borderId="23" xfId="0" applyNumberFormat="1" applyFont="1" applyFill="1" applyBorder="1" applyAlignment="1" applyProtection="1">
      <alignment horizontal="left" wrapText="1"/>
      <protection/>
    </xf>
    <xf numFmtId="0" fontId="28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G31" sqref="G31:G32"/>
    </sheetView>
  </sheetViews>
  <sheetFormatPr defaultColWidth="9.140625" defaultRowHeight="12.75"/>
  <cols>
    <col min="1" max="1" width="10.7109375" style="43" customWidth="1"/>
    <col min="2" max="2" width="31.421875" style="44" customWidth="1"/>
    <col min="3" max="3" width="14.8515625" style="51" customWidth="1"/>
    <col min="4" max="4" width="9.8515625" style="8" customWidth="1"/>
    <col min="5" max="5" width="13.421875" style="8" customWidth="1"/>
    <col min="6" max="6" width="12.28125" style="45" customWidth="1"/>
    <col min="7" max="7" width="12.00390625" style="7" customWidth="1"/>
    <col min="8" max="8" width="12.421875" style="45" customWidth="1"/>
    <col min="9" max="9" width="10.00390625" style="45" customWidth="1"/>
    <col min="10" max="11" width="11.28125" style="45" customWidth="1"/>
    <col min="12" max="12" width="9.57421875" style="45" customWidth="1"/>
    <col min="13" max="13" width="9.7109375" style="45" customWidth="1"/>
    <col min="14" max="14" width="12.28125" style="52" customWidth="1"/>
    <col min="15" max="15" width="11.8515625" style="52" customWidth="1"/>
    <col min="16" max="16" width="16.7109375" style="7" hidden="1" customWidth="1"/>
    <col min="17" max="17" width="16.421875" style="7" hidden="1" customWidth="1"/>
    <col min="18" max="16384" width="9.140625" style="7" customWidth="1"/>
  </cols>
  <sheetData>
    <row r="1" spans="1:15" ht="51.75" customHeight="1">
      <c r="A1" s="86"/>
      <c r="B1" s="158" t="s">
        <v>104</v>
      </c>
      <c r="C1" s="158"/>
      <c r="D1" s="158"/>
      <c r="E1" s="158"/>
      <c r="F1" s="158"/>
      <c r="G1" s="158"/>
      <c r="H1" s="158"/>
      <c r="I1" s="158"/>
      <c r="N1" s="53"/>
      <c r="O1" s="53"/>
    </row>
    <row r="2" spans="1:15" ht="15" customHeight="1">
      <c r="A2" s="1"/>
      <c r="B2" s="2"/>
      <c r="C2" s="54" t="s">
        <v>87</v>
      </c>
      <c r="D2" s="3"/>
      <c r="E2" s="4"/>
      <c r="F2" s="4"/>
      <c r="G2" s="5"/>
      <c r="H2" s="6"/>
      <c r="I2" s="6"/>
      <c r="J2" s="6"/>
      <c r="K2" s="6"/>
      <c r="L2" s="6"/>
      <c r="M2" s="6"/>
      <c r="N2" s="56"/>
      <c r="O2" s="56"/>
    </row>
    <row r="3" spans="1:17" ht="15" customHeight="1" thickBot="1">
      <c r="A3" s="1"/>
      <c r="B3" s="1"/>
      <c r="C3" s="55"/>
      <c r="E3" s="9"/>
      <c r="F3" s="10"/>
      <c r="G3" s="1"/>
      <c r="H3" s="10"/>
      <c r="I3" s="10"/>
      <c r="J3" s="10"/>
      <c r="K3" s="10"/>
      <c r="L3" s="10"/>
      <c r="M3" s="10"/>
      <c r="N3" s="53"/>
      <c r="O3" s="57"/>
      <c r="P3" s="11"/>
      <c r="Q3" s="11"/>
    </row>
    <row r="4" spans="1:17" s="15" customFormat="1" ht="102" customHeight="1" thickBot="1">
      <c r="A4" s="12" t="s">
        <v>2</v>
      </c>
      <c r="B4" s="12" t="s">
        <v>3</v>
      </c>
      <c r="C4" s="50" t="s">
        <v>98</v>
      </c>
      <c r="D4" s="152" t="s">
        <v>92</v>
      </c>
      <c r="E4" s="13" t="s">
        <v>4</v>
      </c>
      <c r="F4" s="152" t="s">
        <v>0</v>
      </c>
      <c r="G4" s="152" t="s">
        <v>5</v>
      </c>
      <c r="H4" s="152" t="s">
        <v>94</v>
      </c>
      <c r="I4" s="152" t="s">
        <v>6</v>
      </c>
      <c r="J4" s="155" t="s">
        <v>7</v>
      </c>
      <c r="K4" s="152" t="s">
        <v>1</v>
      </c>
      <c r="L4" s="156" t="s">
        <v>99</v>
      </c>
      <c r="M4" s="156" t="s">
        <v>86</v>
      </c>
      <c r="N4" s="154" t="s">
        <v>96</v>
      </c>
      <c r="O4" s="153" t="s">
        <v>97</v>
      </c>
      <c r="P4" s="14" t="s">
        <v>8</v>
      </c>
      <c r="Q4" s="14" t="s">
        <v>9</v>
      </c>
    </row>
    <row r="5" spans="1:17" s="15" customFormat="1" ht="21" customHeight="1">
      <c r="A5" s="16" t="s">
        <v>10</v>
      </c>
      <c r="B5" s="159" t="s">
        <v>71</v>
      </c>
      <c r="C5" s="160"/>
      <c r="D5" s="160"/>
      <c r="E5" s="160"/>
      <c r="F5" s="160"/>
      <c r="G5" s="17"/>
      <c r="H5" s="18"/>
      <c r="I5" s="18"/>
      <c r="J5" s="19"/>
      <c r="K5" s="18"/>
      <c r="L5" s="18"/>
      <c r="M5" s="18"/>
      <c r="N5" s="126"/>
      <c r="O5" s="126"/>
      <c r="P5" s="20"/>
      <c r="Q5" s="20"/>
    </row>
    <row r="6" spans="1:17" s="15" customFormat="1" ht="15">
      <c r="A6" s="21">
        <v>3</v>
      </c>
      <c r="B6" s="22" t="s">
        <v>11</v>
      </c>
      <c r="C6" s="124"/>
      <c r="D6" s="46"/>
      <c r="E6" s="46"/>
      <c r="F6" s="46"/>
      <c r="G6" s="23"/>
      <c r="H6" s="46"/>
      <c r="I6" s="46"/>
      <c r="J6" s="47"/>
      <c r="K6" s="46"/>
      <c r="L6" s="46"/>
      <c r="M6" s="46"/>
      <c r="N6" s="47"/>
      <c r="O6" s="47"/>
      <c r="P6" s="20"/>
      <c r="Q6" s="20"/>
    </row>
    <row r="7" spans="1:17" ht="18" customHeight="1">
      <c r="A7" s="24">
        <v>31</v>
      </c>
      <c r="B7" s="25" t="s">
        <v>12</v>
      </c>
      <c r="C7" s="125">
        <f>SUM(D7+E7+F7+G7+H7+I7+J7+K7+L7+M7)</f>
        <v>11610065</v>
      </c>
      <c r="D7" s="99">
        <f aca="true" t="shared" si="0" ref="D7:K7">SUM(D8+D12+D14)</f>
        <v>11176400</v>
      </c>
      <c r="E7" s="107">
        <f t="shared" si="0"/>
        <v>237490</v>
      </c>
      <c r="F7" s="107">
        <f t="shared" si="0"/>
        <v>103216</v>
      </c>
      <c r="G7" s="107">
        <f t="shared" si="0"/>
        <v>71717</v>
      </c>
      <c r="H7" s="107">
        <f t="shared" si="0"/>
        <v>21242</v>
      </c>
      <c r="I7" s="107">
        <f t="shared" si="0"/>
        <v>0</v>
      </c>
      <c r="J7" s="107">
        <f t="shared" si="0"/>
        <v>0</v>
      </c>
      <c r="K7" s="107">
        <f t="shared" si="0"/>
        <v>0</v>
      </c>
      <c r="L7" s="107">
        <f>L8+L12+L14</f>
        <v>0</v>
      </c>
      <c r="M7" s="107">
        <f>M8+M12+M14</f>
        <v>0</v>
      </c>
      <c r="N7" s="144">
        <v>11610065</v>
      </c>
      <c r="O7" s="144">
        <v>11610065</v>
      </c>
      <c r="P7" s="26">
        <f>SUM(P8:P17)</f>
        <v>0</v>
      </c>
      <c r="Q7" s="26">
        <f>SUM(Q8:Q17)</f>
        <v>0</v>
      </c>
    </row>
    <row r="8" spans="1:17" ht="14.25" customHeight="1">
      <c r="A8" s="27">
        <v>311</v>
      </c>
      <c r="B8" s="28" t="s">
        <v>13</v>
      </c>
      <c r="C8" s="125">
        <f>SUM(D8+E8+F8+G8+H8+I8+J8+K8+L8)</f>
        <v>9462285</v>
      </c>
      <c r="D8" s="100">
        <f>D9+D10+D11</f>
        <v>9119900</v>
      </c>
      <c r="E8" s="108">
        <f>E9</f>
        <v>191784</v>
      </c>
      <c r="F8" s="108">
        <f>F9+F10+F11</f>
        <v>102723</v>
      </c>
      <c r="G8" s="108">
        <f>G9</f>
        <v>47878</v>
      </c>
      <c r="H8" s="108">
        <v>0</v>
      </c>
      <c r="I8" s="108">
        <f>I9</f>
        <v>0</v>
      </c>
      <c r="J8" s="108">
        <f>J9</f>
        <v>0</v>
      </c>
      <c r="K8" s="108">
        <f>K9</f>
        <v>0</v>
      </c>
      <c r="L8" s="108">
        <v>0</v>
      </c>
      <c r="M8" s="108">
        <f>M11+M10+M9</f>
        <v>0</v>
      </c>
      <c r="N8" s="143">
        <v>0</v>
      </c>
      <c r="O8" s="145">
        <v>0</v>
      </c>
      <c r="P8" s="7">
        <v>0</v>
      </c>
      <c r="Q8" s="7">
        <v>0</v>
      </c>
    </row>
    <row r="9" spans="1:15" ht="14.25" customHeight="1">
      <c r="A9" s="29">
        <v>3111</v>
      </c>
      <c r="B9" s="30" t="s">
        <v>14</v>
      </c>
      <c r="C9" s="125">
        <f>SUM(D9+E9+F9+G9+H9+I9+J9+K9+L9)</f>
        <v>9410662</v>
      </c>
      <c r="D9" s="101">
        <v>9071000</v>
      </c>
      <c r="E9" s="157">
        <v>191784</v>
      </c>
      <c r="F9" s="109">
        <v>100000</v>
      </c>
      <c r="G9" s="109">
        <v>47878</v>
      </c>
      <c r="H9" s="109">
        <v>0</v>
      </c>
      <c r="I9" s="109"/>
      <c r="J9" s="109"/>
      <c r="K9" s="109"/>
      <c r="L9" s="109">
        <v>0</v>
      </c>
      <c r="M9" s="109">
        <v>0</v>
      </c>
      <c r="N9" s="146">
        <v>0</v>
      </c>
      <c r="O9" s="145"/>
    </row>
    <row r="10" spans="1:15" ht="14.25" customHeight="1">
      <c r="A10" s="29">
        <v>3113</v>
      </c>
      <c r="B10" s="30" t="s">
        <v>15</v>
      </c>
      <c r="C10" s="125">
        <f>SUM(D10+E10+F10+G10+H10+I10+J10+K10)</f>
        <v>13623</v>
      </c>
      <c r="D10" s="101">
        <v>10900</v>
      </c>
      <c r="E10" s="121"/>
      <c r="F10" s="109">
        <v>2723</v>
      </c>
      <c r="G10" s="89"/>
      <c r="H10" s="109">
        <v>0</v>
      </c>
      <c r="I10" s="109"/>
      <c r="J10" s="109"/>
      <c r="K10" s="109"/>
      <c r="L10" s="109"/>
      <c r="M10" s="109"/>
      <c r="N10" s="146"/>
      <c r="O10" s="145"/>
    </row>
    <row r="11" spans="1:15" ht="14.25" customHeight="1">
      <c r="A11" s="29">
        <v>3114</v>
      </c>
      <c r="B11" s="30" t="s">
        <v>16</v>
      </c>
      <c r="C11" s="125">
        <f>SUM(D11+E11+F11+G11+H11+I11+J11+K11)</f>
        <v>38000</v>
      </c>
      <c r="D11" s="101">
        <v>38000</v>
      </c>
      <c r="E11" s="121"/>
      <c r="F11" s="89"/>
      <c r="G11" s="89"/>
      <c r="H11" s="109">
        <v>0</v>
      </c>
      <c r="I11" s="109"/>
      <c r="J11" s="109"/>
      <c r="K11" s="109"/>
      <c r="L11" s="109"/>
      <c r="M11" s="109"/>
      <c r="N11" s="146">
        <v>0</v>
      </c>
      <c r="O11" s="145"/>
    </row>
    <row r="12" spans="1:17" ht="14.25" customHeight="1">
      <c r="A12" s="27">
        <v>312</v>
      </c>
      <c r="B12" s="31" t="s">
        <v>17</v>
      </c>
      <c r="C12" s="125">
        <f>SUM(D12+E12+F12+G12+H12+I12+J12+K12+L12+M12)</f>
        <v>585642</v>
      </c>
      <c r="D12" s="100">
        <f>D13</f>
        <v>550900</v>
      </c>
      <c r="E12" s="108">
        <f>E13</f>
        <v>10000</v>
      </c>
      <c r="F12" s="88">
        <f aca="true" t="shared" si="1" ref="F12:K12">F13</f>
        <v>0</v>
      </c>
      <c r="G12" s="108">
        <f t="shared" si="1"/>
        <v>3500</v>
      </c>
      <c r="H12" s="108">
        <f t="shared" si="1"/>
        <v>21242</v>
      </c>
      <c r="I12" s="108">
        <f t="shared" si="1"/>
        <v>0</v>
      </c>
      <c r="J12" s="108">
        <f t="shared" si="1"/>
        <v>0</v>
      </c>
      <c r="K12" s="108">
        <f t="shared" si="1"/>
        <v>0</v>
      </c>
      <c r="L12" s="108">
        <v>0</v>
      </c>
      <c r="M12" s="108">
        <v>0</v>
      </c>
      <c r="N12" s="143">
        <v>0</v>
      </c>
      <c r="O12" s="145"/>
      <c r="P12" s="7">
        <v>0</v>
      </c>
      <c r="Q12" s="7">
        <v>0</v>
      </c>
    </row>
    <row r="13" spans="1:15" ht="14.25" customHeight="1">
      <c r="A13" s="29">
        <v>3121</v>
      </c>
      <c r="B13" s="32" t="s">
        <v>17</v>
      </c>
      <c r="C13" s="125">
        <f>SUM(D13+E13+F13+G13+H13+I13+J13+K13+L13+M13)</f>
        <v>585642</v>
      </c>
      <c r="D13" s="101">
        <v>550900</v>
      </c>
      <c r="E13" s="157">
        <v>10000</v>
      </c>
      <c r="F13" s="89"/>
      <c r="G13" s="109">
        <v>3500</v>
      </c>
      <c r="H13" s="109">
        <v>21242</v>
      </c>
      <c r="I13" s="109"/>
      <c r="J13" s="109"/>
      <c r="K13" s="109"/>
      <c r="L13" s="109">
        <v>0</v>
      </c>
      <c r="M13" s="109">
        <v>0</v>
      </c>
      <c r="N13" s="146">
        <v>0</v>
      </c>
      <c r="O13" s="145"/>
    </row>
    <row r="14" spans="1:17" ht="14.25" customHeight="1">
      <c r="A14" s="27">
        <v>313</v>
      </c>
      <c r="B14" s="28" t="s">
        <v>18</v>
      </c>
      <c r="C14" s="125">
        <f>SUM(D14+E14+F14+G14+H14+I14+J14+K14+L14)</f>
        <v>1562138</v>
      </c>
      <c r="D14" s="100">
        <f>SUM(D15:D16)</f>
        <v>1505600</v>
      </c>
      <c r="E14" s="108">
        <f>SUM(E15:E16)</f>
        <v>35706</v>
      </c>
      <c r="F14" s="131">
        <f aca="true" t="shared" si="2" ref="F14:K14">SUM(F15:F16)</f>
        <v>493</v>
      </c>
      <c r="G14" s="108">
        <f t="shared" si="2"/>
        <v>20339</v>
      </c>
      <c r="H14" s="108">
        <f t="shared" si="2"/>
        <v>0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v>0</v>
      </c>
      <c r="M14" s="108"/>
      <c r="N14" s="143">
        <v>0</v>
      </c>
      <c r="O14" s="145"/>
      <c r="P14" s="7">
        <v>0</v>
      </c>
      <c r="Q14" s="7">
        <v>0</v>
      </c>
    </row>
    <row r="15" spans="1:15" ht="14.25" customHeight="1">
      <c r="A15" s="29">
        <v>3132</v>
      </c>
      <c r="B15" s="30" t="s">
        <v>19</v>
      </c>
      <c r="C15" s="125">
        <f>SUM(D15+E15+F15+G15+H15+I15+J15+K15+L15)</f>
        <v>1562138</v>
      </c>
      <c r="D15" s="101">
        <v>1505600</v>
      </c>
      <c r="E15" s="157">
        <v>35706</v>
      </c>
      <c r="F15" s="130">
        <v>493</v>
      </c>
      <c r="G15" s="109">
        <v>20339</v>
      </c>
      <c r="H15" s="109">
        <v>0</v>
      </c>
      <c r="I15" s="109"/>
      <c r="J15" s="109"/>
      <c r="K15" s="109"/>
      <c r="L15" s="109">
        <v>0</v>
      </c>
      <c r="M15" s="109"/>
      <c r="N15" s="146">
        <v>0</v>
      </c>
      <c r="O15" s="145"/>
    </row>
    <row r="16" spans="1:15" ht="14.25" customHeight="1">
      <c r="A16" s="29">
        <v>3133</v>
      </c>
      <c r="B16" s="30" t="s">
        <v>20</v>
      </c>
      <c r="C16" s="125">
        <f>SUM(D16+E16+F16+G16+H16+I16+J16+K16+L16)</f>
        <v>0</v>
      </c>
      <c r="D16" s="101">
        <v>0</v>
      </c>
      <c r="E16" s="121">
        <v>0</v>
      </c>
      <c r="F16" s="130">
        <v>0</v>
      </c>
      <c r="G16" s="109">
        <v>0</v>
      </c>
      <c r="H16" s="109">
        <v>0</v>
      </c>
      <c r="I16" s="109"/>
      <c r="J16" s="109"/>
      <c r="K16" s="109"/>
      <c r="L16" s="109">
        <v>0</v>
      </c>
      <c r="M16" s="109"/>
      <c r="N16" s="146">
        <v>0</v>
      </c>
      <c r="O16" s="145"/>
    </row>
    <row r="17" spans="1:17" ht="18" customHeight="1">
      <c r="A17" s="33">
        <v>32</v>
      </c>
      <c r="B17" s="34" t="s">
        <v>21</v>
      </c>
      <c r="C17" s="125">
        <f>SUM(D17+E17+F17+G17+H17+I17+J17+K17+L17+M17)</f>
        <v>2316069</v>
      </c>
      <c r="D17" s="102">
        <f>SUM(D18+D23+D30+D40+D42)</f>
        <v>340000</v>
      </c>
      <c r="E17" s="110">
        <f>SUM(E18+E23+E30+E40+E42)</f>
        <v>1266200</v>
      </c>
      <c r="F17" s="110">
        <f aca="true" t="shared" si="3" ref="F17:M17">SUM(F18+F23+F30+F40+F42)</f>
        <v>66420</v>
      </c>
      <c r="G17" s="110">
        <f t="shared" si="3"/>
        <v>557217</v>
      </c>
      <c r="H17" s="110">
        <f t="shared" si="3"/>
        <v>23684</v>
      </c>
      <c r="I17" s="110">
        <f t="shared" si="3"/>
        <v>1000</v>
      </c>
      <c r="J17" s="110">
        <f t="shared" si="3"/>
        <v>5048</v>
      </c>
      <c r="K17" s="110">
        <f t="shared" si="3"/>
        <v>0</v>
      </c>
      <c r="L17" s="110">
        <f t="shared" si="3"/>
        <v>56500</v>
      </c>
      <c r="M17" s="110">
        <f t="shared" si="3"/>
        <v>0</v>
      </c>
      <c r="N17" s="147">
        <v>2323569</v>
      </c>
      <c r="O17" s="144">
        <v>2323569</v>
      </c>
      <c r="P17" s="7">
        <v>0</v>
      </c>
      <c r="Q17" s="7">
        <v>0</v>
      </c>
    </row>
    <row r="18" spans="1:17" ht="14.25" customHeight="1">
      <c r="A18" s="27">
        <v>321</v>
      </c>
      <c r="B18" s="28" t="s">
        <v>22</v>
      </c>
      <c r="C18" s="125">
        <f>SUM(D18+E18+F18+G18+H18+I18+J18+K18+L18+M18)</f>
        <v>438110</v>
      </c>
      <c r="D18" s="100">
        <f>SUM(D19:D22)</f>
        <v>316000</v>
      </c>
      <c r="E18" s="108">
        <f aca="true" t="shared" si="4" ref="E18:K18">SUM(E19:E22)</f>
        <v>82400</v>
      </c>
      <c r="F18" s="108">
        <f t="shared" si="4"/>
        <v>25650</v>
      </c>
      <c r="G18" s="108">
        <f t="shared" si="4"/>
        <v>8380</v>
      </c>
      <c r="H18" s="108">
        <f t="shared" si="4"/>
        <v>5680</v>
      </c>
      <c r="I18" s="108">
        <f t="shared" si="4"/>
        <v>0</v>
      </c>
      <c r="J18" s="108">
        <f t="shared" si="4"/>
        <v>0</v>
      </c>
      <c r="K18" s="108">
        <f t="shared" si="4"/>
        <v>0</v>
      </c>
      <c r="L18" s="108">
        <v>0</v>
      </c>
      <c r="M18" s="108">
        <v>0</v>
      </c>
      <c r="N18" s="143">
        <v>0</v>
      </c>
      <c r="O18" s="145"/>
      <c r="P18" s="26">
        <f>SUM(P23:P71)</f>
        <v>0</v>
      </c>
      <c r="Q18" s="26">
        <f>SUM(Q23:Q71)</f>
        <v>0</v>
      </c>
    </row>
    <row r="19" spans="1:17" ht="14.25" customHeight="1">
      <c r="A19" s="29">
        <v>3211</v>
      </c>
      <c r="B19" s="30" t="s">
        <v>89</v>
      </c>
      <c r="C19" s="125">
        <f>SUM(D19+E19+F19+G19+H19+I19+J19+K19+L19+M19)</f>
        <v>103080</v>
      </c>
      <c r="D19" s="101"/>
      <c r="E19" s="121">
        <v>74400</v>
      </c>
      <c r="F19" s="109">
        <v>23000</v>
      </c>
      <c r="G19" s="109">
        <v>0</v>
      </c>
      <c r="H19" s="130">
        <v>5680</v>
      </c>
      <c r="I19" s="109">
        <v>0</v>
      </c>
      <c r="J19" s="109"/>
      <c r="K19" s="109"/>
      <c r="L19" s="109">
        <v>0</v>
      </c>
      <c r="M19" s="109"/>
      <c r="N19" s="146">
        <v>0</v>
      </c>
      <c r="O19" s="145"/>
      <c r="P19" s="26"/>
      <c r="Q19" s="26"/>
    </row>
    <row r="20" spans="1:17" ht="14.25" customHeight="1">
      <c r="A20" s="29">
        <v>3212</v>
      </c>
      <c r="B20" s="30" t="s">
        <v>23</v>
      </c>
      <c r="C20" s="125">
        <f>SUM(D20+E20+F20+G20+H20+I20+J20+K20+L20+M20)</f>
        <v>326280</v>
      </c>
      <c r="D20" s="101">
        <v>316000</v>
      </c>
      <c r="E20" s="157">
        <v>1900</v>
      </c>
      <c r="F20" s="109"/>
      <c r="G20" s="109">
        <v>8380</v>
      </c>
      <c r="H20" s="109">
        <v>0</v>
      </c>
      <c r="I20" s="109"/>
      <c r="J20" s="109"/>
      <c r="K20" s="109"/>
      <c r="L20" s="109">
        <v>0</v>
      </c>
      <c r="M20" s="109"/>
      <c r="N20" s="146">
        <v>0</v>
      </c>
      <c r="O20" s="145"/>
      <c r="P20" s="26"/>
      <c r="Q20" s="26"/>
    </row>
    <row r="21" spans="1:17" ht="14.25" customHeight="1">
      <c r="A21" s="29">
        <v>3213</v>
      </c>
      <c r="B21" s="30" t="s">
        <v>24</v>
      </c>
      <c r="C21" s="125">
        <f>SUM(D21+E21+F21+G21+H21+I21+J21+K21+L21+M21)</f>
        <v>8750</v>
      </c>
      <c r="D21" s="101"/>
      <c r="E21" s="121">
        <v>6100</v>
      </c>
      <c r="F21" s="109">
        <v>2650</v>
      </c>
      <c r="G21" s="89"/>
      <c r="H21" s="89"/>
      <c r="I21" s="109"/>
      <c r="J21" s="109"/>
      <c r="K21" s="109"/>
      <c r="L21" s="109">
        <v>0</v>
      </c>
      <c r="M21" s="109"/>
      <c r="N21" s="146">
        <v>0</v>
      </c>
      <c r="O21" s="145"/>
      <c r="P21" s="26"/>
      <c r="Q21" s="26"/>
    </row>
    <row r="22" spans="1:17" ht="14.25" customHeight="1">
      <c r="A22" s="29">
        <v>3214</v>
      </c>
      <c r="B22" s="30" t="s">
        <v>25</v>
      </c>
      <c r="C22" s="125">
        <f>SUM(D22+E22+F22+G22+H22+I22+J22+K22)</f>
        <v>0</v>
      </c>
      <c r="D22" s="101"/>
      <c r="E22" s="90"/>
      <c r="F22" s="89"/>
      <c r="G22" s="89"/>
      <c r="H22" s="89"/>
      <c r="I22" s="109"/>
      <c r="J22" s="109"/>
      <c r="K22" s="109"/>
      <c r="L22" s="109"/>
      <c r="M22" s="109"/>
      <c r="N22" s="146">
        <v>0</v>
      </c>
      <c r="O22" s="145"/>
      <c r="P22" s="26"/>
      <c r="Q22" s="26"/>
    </row>
    <row r="23" spans="1:17" ht="14.25" customHeight="1">
      <c r="A23" s="27">
        <v>322</v>
      </c>
      <c r="B23" s="28" t="s">
        <v>26</v>
      </c>
      <c r="C23" s="125">
        <f aca="true" t="shared" si="5" ref="C23:C48">SUM(D23+E23+F23+G23+H23+I23+J23+K23+L23+M23)</f>
        <v>1342380</v>
      </c>
      <c r="D23" s="100">
        <f>SUM(D24:D29)</f>
        <v>0</v>
      </c>
      <c r="E23" s="108">
        <f aca="true" t="shared" si="6" ref="E23:N23">SUM(E24:E29)</f>
        <v>788600</v>
      </c>
      <c r="F23" s="108">
        <f t="shared" si="6"/>
        <v>12919</v>
      </c>
      <c r="G23" s="108">
        <f t="shared" si="6"/>
        <v>480277</v>
      </c>
      <c r="H23" s="133">
        <f t="shared" si="6"/>
        <v>4084</v>
      </c>
      <c r="I23" s="108">
        <f t="shared" si="6"/>
        <v>1000</v>
      </c>
      <c r="J23" s="108">
        <f t="shared" si="6"/>
        <v>0</v>
      </c>
      <c r="K23" s="108">
        <f t="shared" si="6"/>
        <v>0</v>
      </c>
      <c r="L23" s="108">
        <f t="shared" si="6"/>
        <v>55500</v>
      </c>
      <c r="M23" s="108">
        <f t="shared" si="6"/>
        <v>0</v>
      </c>
      <c r="N23" s="143">
        <f t="shared" si="6"/>
        <v>0</v>
      </c>
      <c r="O23" s="145"/>
      <c r="P23" s="7">
        <v>0</v>
      </c>
      <c r="Q23" s="7">
        <v>0</v>
      </c>
    </row>
    <row r="24" spans="1:18" ht="14.25" customHeight="1">
      <c r="A24" s="29">
        <v>3221</v>
      </c>
      <c r="B24" s="30" t="s">
        <v>27</v>
      </c>
      <c r="C24" s="125">
        <f t="shared" si="5"/>
        <v>118455</v>
      </c>
      <c r="D24" s="101"/>
      <c r="E24" s="121">
        <v>102500</v>
      </c>
      <c r="F24" s="109">
        <v>7575</v>
      </c>
      <c r="G24" s="109">
        <v>7000</v>
      </c>
      <c r="H24" s="109">
        <v>1380</v>
      </c>
      <c r="I24" s="109">
        <v>0</v>
      </c>
      <c r="J24" s="109"/>
      <c r="K24" s="109"/>
      <c r="L24" s="109">
        <v>0</v>
      </c>
      <c r="M24" s="109">
        <v>0</v>
      </c>
      <c r="N24" s="146">
        <v>0</v>
      </c>
      <c r="O24" s="145"/>
      <c r="R24" s="84"/>
    </row>
    <row r="25" spans="1:15" ht="14.25" customHeight="1">
      <c r="A25" s="29">
        <v>3222</v>
      </c>
      <c r="B25" s="30" t="s">
        <v>88</v>
      </c>
      <c r="C25" s="125">
        <f t="shared" si="5"/>
        <v>646404</v>
      </c>
      <c r="D25" s="101"/>
      <c r="E25" s="121">
        <v>139200</v>
      </c>
      <c r="F25" s="109"/>
      <c r="G25" s="130">
        <v>459000</v>
      </c>
      <c r="H25" s="132">
        <v>2704</v>
      </c>
      <c r="I25" s="109"/>
      <c r="J25" s="109"/>
      <c r="K25" s="109"/>
      <c r="L25" s="109">
        <v>45500</v>
      </c>
      <c r="M25" s="109"/>
      <c r="N25" s="146">
        <v>0</v>
      </c>
      <c r="O25" s="145"/>
    </row>
    <row r="26" spans="1:15" ht="14.25" customHeight="1">
      <c r="A26" s="29">
        <v>3223</v>
      </c>
      <c r="B26" s="30" t="s">
        <v>28</v>
      </c>
      <c r="C26" s="125">
        <f t="shared" si="5"/>
        <v>507350</v>
      </c>
      <c r="D26" s="101"/>
      <c r="E26" s="121">
        <v>502800</v>
      </c>
      <c r="F26" s="109">
        <v>0</v>
      </c>
      <c r="G26" s="109">
        <v>4550</v>
      </c>
      <c r="H26" s="89"/>
      <c r="I26" s="109"/>
      <c r="J26" s="109"/>
      <c r="K26" s="109"/>
      <c r="L26" s="109"/>
      <c r="M26" s="109"/>
      <c r="N26" s="146">
        <v>0</v>
      </c>
      <c r="O26" s="145"/>
    </row>
    <row r="27" spans="1:15" ht="14.25" customHeight="1">
      <c r="A27" s="29">
        <v>3224</v>
      </c>
      <c r="B27" s="30" t="s">
        <v>29</v>
      </c>
      <c r="C27" s="125">
        <f t="shared" si="5"/>
        <v>32344</v>
      </c>
      <c r="D27" s="101"/>
      <c r="E27" s="121">
        <v>27000</v>
      </c>
      <c r="F27" s="109">
        <v>2344</v>
      </c>
      <c r="G27" s="109">
        <v>3000</v>
      </c>
      <c r="H27" s="89"/>
      <c r="I27" s="109"/>
      <c r="J27" s="109">
        <v>0</v>
      </c>
      <c r="K27" s="109"/>
      <c r="L27" s="109">
        <v>0</v>
      </c>
      <c r="M27" s="109">
        <v>0</v>
      </c>
      <c r="N27" s="146">
        <v>0</v>
      </c>
      <c r="O27" s="145"/>
    </row>
    <row r="28" spans="1:15" ht="14.25" customHeight="1">
      <c r="A28" s="29">
        <v>3225</v>
      </c>
      <c r="B28" s="30" t="s">
        <v>30</v>
      </c>
      <c r="C28" s="125">
        <f t="shared" si="5"/>
        <v>25800</v>
      </c>
      <c r="D28" s="101"/>
      <c r="E28" s="121">
        <v>11800</v>
      </c>
      <c r="F28" s="109">
        <v>0</v>
      </c>
      <c r="G28" s="109">
        <v>3000</v>
      </c>
      <c r="H28" s="109">
        <v>0</v>
      </c>
      <c r="I28" s="109">
        <v>1000</v>
      </c>
      <c r="J28" s="109">
        <v>0</v>
      </c>
      <c r="K28" s="109"/>
      <c r="L28" s="109">
        <v>10000</v>
      </c>
      <c r="M28" s="109">
        <v>0</v>
      </c>
      <c r="N28" s="146">
        <v>0</v>
      </c>
      <c r="O28" s="145"/>
    </row>
    <row r="29" spans="1:15" ht="14.25" customHeight="1">
      <c r="A29" s="29">
        <v>3227</v>
      </c>
      <c r="B29" s="30" t="s">
        <v>31</v>
      </c>
      <c r="C29" s="125">
        <f t="shared" si="5"/>
        <v>12027</v>
      </c>
      <c r="D29" s="101"/>
      <c r="E29" s="121">
        <v>5300</v>
      </c>
      <c r="F29" s="109">
        <v>3000</v>
      </c>
      <c r="G29" s="109">
        <v>3727</v>
      </c>
      <c r="H29" s="89"/>
      <c r="I29" s="109">
        <v>0</v>
      </c>
      <c r="J29" s="109"/>
      <c r="K29" s="109"/>
      <c r="L29" s="109"/>
      <c r="M29" s="109"/>
      <c r="N29" s="146">
        <v>0</v>
      </c>
      <c r="O29" s="145"/>
    </row>
    <row r="30" spans="1:17" ht="14.25" customHeight="1">
      <c r="A30" s="27">
        <v>323</v>
      </c>
      <c r="B30" s="28" t="s">
        <v>32</v>
      </c>
      <c r="C30" s="125">
        <f t="shared" si="5"/>
        <v>426404</v>
      </c>
      <c r="D30" s="100">
        <f>SUM(D31:D39)</f>
        <v>0</v>
      </c>
      <c r="E30" s="108">
        <f aca="true" t="shared" si="7" ref="E30:N30">SUM(E31:E39)</f>
        <v>326300</v>
      </c>
      <c r="F30" s="108">
        <f t="shared" si="7"/>
        <v>16351</v>
      </c>
      <c r="G30" s="108">
        <f t="shared" si="7"/>
        <v>68560</v>
      </c>
      <c r="H30" s="131">
        <f t="shared" si="7"/>
        <v>9745</v>
      </c>
      <c r="I30" s="108">
        <f t="shared" si="7"/>
        <v>0</v>
      </c>
      <c r="J30" s="108">
        <f t="shared" si="7"/>
        <v>4448</v>
      </c>
      <c r="K30" s="108">
        <f t="shared" si="7"/>
        <v>0</v>
      </c>
      <c r="L30" s="108">
        <f t="shared" si="7"/>
        <v>1000</v>
      </c>
      <c r="M30" s="108">
        <f t="shared" si="7"/>
        <v>0</v>
      </c>
      <c r="N30" s="143">
        <f t="shared" si="7"/>
        <v>0</v>
      </c>
      <c r="O30" s="145"/>
      <c r="P30" s="7">
        <v>0</v>
      </c>
      <c r="Q30" s="7">
        <v>0</v>
      </c>
    </row>
    <row r="31" spans="1:15" ht="14.25" customHeight="1">
      <c r="A31" s="29">
        <v>3231</v>
      </c>
      <c r="B31" s="30" t="s">
        <v>33</v>
      </c>
      <c r="C31" s="125">
        <f t="shared" si="5"/>
        <v>109965</v>
      </c>
      <c r="D31" s="101"/>
      <c r="E31" s="134">
        <v>40000</v>
      </c>
      <c r="F31" s="109">
        <v>4000</v>
      </c>
      <c r="G31" s="109">
        <v>61000</v>
      </c>
      <c r="H31" s="139">
        <v>4965</v>
      </c>
      <c r="I31" s="109"/>
      <c r="J31" s="109"/>
      <c r="K31" s="109"/>
      <c r="L31" s="109"/>
      <c r="M31" s="109"/>
      <c r="N31" s="146">
        <v>0</v>
      </c>
      <c r="O31" s="145"/>
    </row>
    <row r="32" spans="1:15" ht="14.25" customHeight="1">
      <c r="A32" s="29">
        <v>3232</v>
      </c>
      <c r="B32" s="30" t="s">
        <v>34</v>
      </c>
      <c r="C32" s="125">
        <f t="shared" si="5"/>
        <v>110290</v>
      </c>
      <c r="D32" s="101"/>
      <c r="E32" s="121">
        <v>100000</v>
      </c>
      <c r="F32" s="130">
        <v>5690</v>
      </c>
      <c r="G32" s="109">
        <v>2000</v>
      </c>
      <c r="H32" s="140"/>
      <c r="I32" s="109"/>
      <c r="J32" s="109">
        <v>2600</v>
      </c>
      <c r="K32" s="109"/>
      <c r="L32" s="109"/>
      <c r="M32" s="128">
        <v>0</v>
      </c>
      <c r="N32" s="146">
        <v>0</v>
      </c>
      <c r="O32" s="145"/>
    </row>
    <row r="33" spans="1:15" ht="14.25" customHeight="1">
      <c r="A33" s="29">
        <v>3233</v>
      </c>
      <c r="B33" s="30" t="s">
        <v>35</v>
      </c>
      <c r="C33" s="125">
        <f t="shared" si="5"/>
        <v>3000</v>
      </c>
      <c r="D33" s="101"/>
      <c r="E33" s="121">
        <v>2000</v>
      </c>
      <c r="F33" s="109">
        <v>1000</v>
      </c>
      <c r="G33" s="109"/>
      <c r="H33" s="140"/>
      <c r="I33" s="109"/>
      <c r="J33" s="109"/>
      <c r="K33" s="109"/>
      <c r="L33" s="109"/>
      <c r="M33" s="109"/>
      <c r="N33" s="146">
        <v>0</v>
      </c>
      <c r="O33" s="145"/>
    </row>
    <row r="34" spans="1:15" ht="14.25" customHeight="1">
      <c r="A34" s="29">
        <v>3234</v>
      </c>
      <c r="B34" s="30" t="s">
        <v>36</v>
      </c>
      <c r="C34" s="125">
        <f t="shared" si="5"/>
        <v>105415</v>
      </c>
      <c r="D34" s="101"/>
      <c r="E34" s="121">
        <v>103415</v>
      </c>
      <c r="F34" s="109">
        <v>1000</v>
      </c>
      <c r="G34" s="109">
        <v>1000</v>
      </c>
      <c r="H34" s="140"/>
      <c r="I34" s="109"/>
      <c r="J34" s="109"/>
      <c r="K34" s="109"/>
      <c r="L34" s="109"/>
      <c r="M34" s="109"/>
      <c r="N34" s="146">
        <v>0</v>
      </c>
      <c r="O34" s="145"/>
    </row>
    <row r="35" spans="1:15" ht="14.25" customHeight="1">
      <c r="A35" s="29">
        <v>3235</v>
      </c>
      <c r="B35" s="30" t="s">
        <v>93</v>
      </c>
      <c r="C35" s="125">
        <f t="shared" si="5"/>
        <v>3025</v>
      </c>
      <c r="D35" s="101"/>
      <c r="E35" s="121">
        <v>2025</v>
      </c>
      <c r="F35" s="109"/>
      <c r="G35" s="109"/>
      <c r="H35" s="140"/>
      <c r="I35" s="109"/>
      <c r="J35" s="109"/>
      <c r="K35" s="109"/>
      <c r="L35" s="109">
        <v>1000</v>
      </c>
      <c r="M35" s="109"/>
      <c r="N35" s="146">
        <v>0</v>
      </c>
      <c r="O35" s="145"/>
    </row>
    <row r="36" spans="1:15" ht="14.25" customHeight="1">
      <c r="A36" s="29">
        <v>3236</v>
      </c>
      <c r="B36" s="30" t="s">
        <v>37</v>
      </c>
      <c r="C36" s="125">
        <f t="shared" si="5"/>
        <v>32560</v>
      </c>
      <c r="D36" s="101"/>
      <c r="E36" s="121">
        <v>28000</v>
      </c>
      <c r="F36" s="109">
        <v>1000</v>
      </c>
      <c r="G36" s="109">
        <v>3560</v>
      </c>
      <c r="H36" s="140"/>
      <c r="I36" s="109"/>
      <c r="J36" s="109"/>
      <c r="K36" s="109"/>
      <c r="L36" s="109">
        <v>0</v>
      </c>
      <c r="M36" s="109"/>
      <c r="N36" s="146">
        <v>0</v>
      </c>
      <c r="O36" s="145"/>
    </row>
    <row r="37" spans="1:15" ht="14.25" customHeight="1">
      <c r="A37" s="29">
        <v>3237</v>
      </c>
      <c r="B37" s="30" t="s">
        <v>38</v>
      </c>
      <c r="C37" s="125">
        <f t="shared" si="5"/>
        <v>27041</v>
      </c>
      <c r="D37" s="101"/>
      <c r="E37" s="121">
        <v>20600</v>
      </c>
      <c r="F37" s="109">
        <v>1661</v>
      </c>
      <c r="G37" s="109"/>
      <c r="H37" s="119">
        <v>4780</v>
      </c>
      <c r="I37" s="109"/>
      <c r="J37" s="109"/>
      <c r="K37" s="109"/>
      <c r="L37" s="109">
        <v>0</v>
      </c>
      <c r="M37" s="109">
        <v>0</v>
      </c>
      <c r="N37" s="146">
        <v>0</v>
      </c>
      <c r="O37" s="145"/>
    </row>
    <row r="38" spans="1:15" ht="14.25" customHeight="1">
      <c r="A38" s="29">
        <v>3238</v>
      </c>
      <c r="B38" s="30" t="s">
        <v>39</v>
      </c>
      <c r="C38" s="125">
        <f t="shared" si="5"/>
        <v>1000</v>
      </c>
      <c r="D38" s="101"/>
      <c r="E38" s="121">
        <v>1000</v>
      </c>
      <c r="F38" s="109"/>
      <c r="G38" s="109"/>
      <c r="H38" s="89"/>
      <c r="I38" s="109"/>
      <c r="J38" s="109"/>
      <c r="K38" s="109"/>
      <c r="L38" s="109"/>
      <c r="M38" s="109"/>
      <c r="N38" s="146">
        <v>0</v>
      </c>
      <c r="O38" s="145"/>
    </row>
    <row r="39" spans="1:15" ht="14.25" customHeight="1">
      <c r="A39" s="29">
        <v>3239</v>
      </c>
      <c r="B39" s="136" t="s">
        <v>40</v>
      </c>
      <c r="C39" s="125">
        <f t="shared" si="5"/>
        <v>34108</v>
      </c>
      <c r="D39" s="101"/>
      <c r="E39" s="121">
        <v>29260</v>
      </c>
      <c r="F39" s="109">
        <v>2000</v>
      </c>
      <c r="G39" s="127">
        <v>1000</v>
      </c>
      <c r="H39" s="135">
        <v>0</v>
      </c>
      <c r="I39" s="109"/>
      <c r="J39" s="109">
        <v>1848</v>
      </c>
      <c r="K39" s="109"/>
      <c r="L39" s="109"/>
      <c r="M39" s="109"/>
      <c r="N39" s="146">
        <v>0</v>
      </c>
      <c r="O39" s="145"/>
    </row>
    <row r="40" spans="1:15" ht="14.25" customHeight="1">
      <c r="A40" s="27">
        <v>324</v>
      </c>
      <c r="B40" s="28" t="s">
        <v>41</v>
      </c>
      <c r="C40" s="125">
        <f t="shared" si="5"/>
        <v>2000</v>
      </c>
      <c r="D40" s="100">
        <f>D41</f>
        <v>0</v>
      </c>
      <c r="E40" s="108">
        <f aca="true" t="shared" si="8" ref="E40:K40">E41</f>
        <v>0</v>
      </c>
      <c r="F40" s="108">
        <f t="shared" si="8"/>
        <v>2000</v>
      </c>
      <c r="G40" s="108">
        <f t="shared" si="8"/>
        <v>0</v>
      </c>
      <c r="H40" s="108">
        <f t="shared" si="8"/>
        <v>0</v>
      </c>
      <c r="I40" s="108">
        <f t="shared" si="8"/>
        <v>0</v>
      </c>
      <c r="J40" s="108">
        <f t="shared" si="8"/>
        <v>0</v>
      </c>
      <c r="K40" s="108">
        <f t="shared" si="8"/>
        <v>0</v>
      </c>
      <c r="L40" s="108">
        <v>0</v>
      </c>
      <c r="M40" s="108">
        <v>0</v>
      </c>
      <c r="N40" s="143">
        <v>0</v>
      </c>
      <c r="O40" s="145"/>
    </row>
    <row r="41" spans="1:15" ht="14.25" customHeight="1">
      <c r="A41" s="29">
        <v>3241</v>
      </c>
      <c r="B41" s="30" t="s">
        <v>42</v>
      </c>
      <c r="C41" s="125">
        <f t="shared" si="5"/>
        <v>2000</v>
      </c>
      <c r="D41" s="100"/>
      <c r="E41" s="92"/>
      <c r="F41" s="130">
        <v>2000</v>
      </c>
      <c r="G41" s="109">
        <v>0</v>
      </c>
      <c r="H41" s="109">
        <v>0</v>
      </c>
      <c r="I41" s="108"/>
      <c r="J41" s="108"/>
      <c r="K41" s="108"/>
      <c r="L41" s="109">
        <v>0</v>
      </c>
      <c r="M41" s="109">
        <v>0</v>
      </c>
      <c r="N41" s="146">
        <v>0</v>
      </c>
      <c r="O41" s="145"/>
    </row>
    <row r="42" spans="1:17" ht="14.25" customHeight="1">
      <c r="A42" s="27">
        <v>329</v>
      </c>
      <c r="B42" s="28" t="s">
        <v>43</v>
      </c>
      <c r="C42" s="125">
        <f t="shared" si="5"/>
        <v>107175</v>
      </c>
      <c r="D42" s="100">
        <f>D46</f>
        <v>24000</v>
      </c>
      <c r="E42" s="108">
        <f aca="true" t="shared" si="9" ref="E42:N42">SUM(E43:E47)</f>
        <v>68900</v>
      </c>
      <c r="F42" s="108">
        <f t="shared" si="9"/>
        <v>9500</v>
      </c>
      <c r="G42" s="108">
        <f t="shared" si="9"/>
        <v>0</v>
      </c>
      <c r="H42" s="108">
        <f t="shared" si="9"/>
        <v>4175</v>
      </c>
      <c r="I42" s="108">
        <f t="shared" si="9"/>
        <v>0</v>
      </c>
      <c r="J42" s="108">
        <f t="shared" si="9"/>
        <v>600</v>
      </c>
      <c r="K42" s="108">
        <f t="shared" si="9"/>
        <v>0</v>
      </c>
      <c r="L42" s="108">
        <f t="shared" si="9"/>
        <v>0</v>
      </c>
      <c r="M42" s="108">
        <f t="shared" si="9"/>
        <v>0</v>
      </c>
      <c r="N42" s="143">
        <f t="shared" si="9"/>
        <v>0</v>
      </c>
      <c r="O42" s="145"/>
      <c r="P42" s="7">
        <v>0</v>
      </c>
      <c r="Q42" s="7">
        <v>0</v>
      </c>
    </row>
    <row r="43" spans="1:15" ht="14.25" customHeight="1">
      <c r="A43" s="29">
        <v>3292</v>
      </c>
      <c r="B43" s="30" t="s">
        <v>44</v>
      </c>
      <c r="C43" s="125">
        <f t="shared" si="5"/>
        <v>49500</v>
      </c>
      <c r="D43" s="101"/>
      <c r="E43" s="121">
        <v>48500</v>
      </c>
      <c r="F43" s="109">
        <v>1000</v>
      </c>
      <c r="G43" s="109"/>
      <c r="H43" s="89"/>
      <c r="I43" s="109"/>
      <c r="J43" s="109"/>
      <c r="K43" s="109"/>
      <c r="L43" s="109"/>
      <c r="M43" s="109"/>
      <c r="N43" s="146">
        <v>0</v>
      </c>
      <c r="O43" s="145"/>
    </row>
    <row r="44" spans="1:15" ht="14.25" customHeight="1">
      <c r="A44" s="29">
        <v>3293</v>
      </c>
      <c r="B44" s="30" t="s">
        <v>45</v>
      </c>
      <c r="C44" s="125">
        <f t="shared" si="5"/>
        <v>11270</v>
      </c>
      <c r="D44" s="101"/>
      <c r="E44" s="121">
        <v>5500</v>
      </c>
      <c r="F44" s="109">
        <v>2500</v>
      </c>
      <c r="G44" s="109"/>
      <c r="H44" s="109">
        <v>3270</v>
      </c>
      <c r="I44" s="109"/>
      <c r="J44" s="109"/>
      <c r="K44" s="109"/>
      <c r="L44" s="109">
        <v>0</v>
      </c>
      <c r="M44" s="109"/>
      <c r="N44" s="146">
        <v>0</v>
      </c>
      <c r="O44" s="145"/>
    </row>
    <row r="45" spans="1:15" ht="14.25" customHeight="1">
      <c r="A45" s="29">
        <v>3294</v>
      </c>
      <c r="B45" s="30" t="s">
        <v>46</v>
      </c>
      <c r="C45" s="125">
        <f t="shared" si="5"/>
        <v>1000</v>
      </c>
      <c r="D45" s="101"/>
      <c r="E45" s="121">
        <v>1000</v>
      </c>
      <c r="F45" s="109"/>
      <c r="G45" s="109"/>
      <c r="H45" s="89"/>
      <c r="I45" s="109"/>
      <c r="J45" s="109"/>
      <c r="K45" s="109"/>
      <c r="L45" s="109">
        <v>0</v>
      </c>
      <c r="M45" s="128">
        <v>0</v>
      </c>
      <c r="N45" s="146">
        <v>0</v>
      </c>
      <c r="O45" s="145"/>
    </row>
    <row r="46" spans="1:15" ht="14.25" customHeight="1">
      <c r="A46" s="29">
        <v>3295</v>
      </c>
      <c r="B46" s="30" t="s">
        <v>85</v>
      </c>
      <c r="C46" s="125">
        <f t="shared" si="5"/>
        <v>27600</v>
      </c>
      <c r="D46" s="101">
        <v>24000</v>
      </c>
      <c r="E46" s="121">
        <v>2600</v>
      </c>
      <c r="F46" s="109">
        <v>1000</v>
      </c>
      <c r="G46" s="109"/>
      <c r="H46" s="109">
        <v>0</v>
      </c>
      <c r="I46" s="109"/>
      <c r="J46" s="109"/>
      <c r="K46" s="109"/>
      <c r="L46" s="109"/>
      <c r="M46" s="109"/>
      <c r="N46" s="146">
        <v>0</v>
      </c>
      <c r="O46" s="145"/>
    </row>
    <row r="47" spans="1:18" ht="14.25" customHeight="1">
      <c r="A47" s="29">
        <v>3299</v>
      </c>
      <c r="B47" s="30" t="s">
        <v>47</v>
      </c>
      <c r="C47" s="125">
        <f t="shared" si="5"/>
        <v>17805</v>
      </c>
      <c r="D47" s="101"/>
      <c r="E47" s="121">
        <v>11300</v>
      </c>
      <c r="F47" s="109">
        <v>5000</v>
      </c>
      <c r="G47" s="109">
        <v>0</v>
      </c>
      <c r="H47" s="132">
        <v>905</v>
      </c>
      <c r="I47" s="109"/>
      <c r="J47" s="109">
        <v>600</v>
      </c>
      <c r="K47" s="109"/>
      <c r="L47" s="109"/>
      <c r="M47" s="109">
        <v>0</v>
      </c>
      <c r="N47" s="146">
        <v>0</v>
      </c>
      <c r="O47" s="145"/>
      <c r="R47" s="85"/>
    </row>
    <row r="48" spans="1:17" ht="17.25" customHeight="1">
      <c r="A48" s="33">
        <v>34</v>
      </c>
      <c r="B48" s="34" t="s">
        <v>48</v>
      </c>
      <c r="C48" s="125">
        <f t="shared" si="5"/>
        <v>1000</v>
      </c>
      <c r="D48" s="102">
        <f>SUM(D49+D50)</f>
        <v>0</v>
      </c>
      <c r="E48" s="110">
        <f aca="true" t="shared" si="10" ref="E48:K48">SUM(E49+E50)</f>
        <v>500</v>
      </c>
      <c r="F48" s="110">
        <f t="shared" si="10"/>
        <v>500</v>
      </c>
      <c r="G48" s="110">
        <f t="shared" si="10"/>
        <v>0</v>
      </c>
      <c r="H48" s="91">
        <f t="shared" si="10"/>
        <v>0</v>
      </c>
      <c r="I48" s="110">
        <f t="shared" si="10"/>
        <v>0</v>
      </c>
      <c r="J48" s="110">
        <f t="shared" si="10"/>
        <v>0</v>
      </c>
      <c r="K48" s="110">
        <f t="shared" si="10"/>
        <v>0</v>
      </c>
      <c r="L48" s="110"/>
      <c r="M48" s="110"/>
      <c r="N48" s="147">
        <v>1000</v>
      </c>
      <c r="O48" s="144">
        <v>1000</v>
      </c>
      <c r="P48" s="7">
        <v>0</v>
      </c>
      <c r="Q48" s="7">
        <v>0</v>
      </c>
    </row>
    <row r="49" spans="1:17" ht="14.25" customHeight="1">
      <c r="A49" s="27">
        <v>341</v>
      </c>
      <c r="B49" s="28" t="s">
        <v>49</v>
      </c>
      <c r="C49" s="125">
        <f aca="true" t="shared" si="11" ref="C49:C57">SUM(D49+E49+F49+G49+H49+I49+J49+K49)</f>
        <v>0</v>
      </c>
      <c r="D49" s="100"/>
      <c r="E49" s="92"/>
      <c r="F49" s="108"/>
      <c r="G49" s="108"/>
      <c r="H49" s="88"/>
      <c r="I49" s="108"/>
      <c r="J49" s="108"/>
      <c r="K49" s="108"/>
      <c r="L49" s="108"/>
      <c r="M49" s="108"/>
      <c r="N49" s="143">
        <v>0</v>
      </c>
      <c r="O49" s="145"/>
      <c r="P49" s="7">
        <v>0</v>
      </c>
      <c r="Q49" s="7">
        <v>0</v>
      </c>
    </row>
    <row r="50" spans="1:17" ht="14.25" customHeight="1">
      <c r="A50" s="27">
        <v>343</v>
      </c>
      <c r="B50" s="28" t="s">
        <v>50</v>
      </c>
      <c r="C50" s="125">
        <f>SUM(D50+E50+F50+G50+H50+I50+J50+K50+L50+M50)</f>
        <v>1000</v>
      </c>
      <c r="D50" s="100">
        <f>SUM(D51:D53)</f>
        <v>0</v>
      </c>
      <c r="E50" s="108">
        <f aca="true" t="shared" si="12" ref="E50:K50">SUM(E51:E53)</f>
        <v>500</v>
      </c>
      <c r="F50" s="108">
        <f t="shared" si="12"/>
        <v>500</v>
      </c>
      <c r="G50" s="108">
        <f t="shared" si="12"/>
        <v>0</v>
      </c>
      <c r="H50" s="88">
        <f t="shared" si="12"/>
        <v>0</v>
      </c>
      <c r="I50" s="108">
        <f t="shared" si="12"/>
        <v>0</v>
      </c>
      <c r="J50" s="108">
        <f t="shared" si="12"/>
        <v>0</v>
      </c>
      <c r="K50" s="108">
        <f t="shared" si="12"/>
        <v>0</v>
      </c>
      <c r="L50" s="108"/>
      <c r="M50" s="108"/>
      <c r="N50" s="143">
        <v>0</v>
      </c>
      <c r="O50" s="145"/>
      <c r="P50" s="7">
        <v>0</v>
      </c>
      <c r="Q50" s="7">
        <v>0</v>
      </c>
    </row>
    <row r="51" spans="1:15" ht="14.25" customHeight="1">
      <c r="A51" s="29">
        <v>3431</v>
      </c>
      <c r="B51" s="30" t="s">
        <v>51</v>
      </c>
      <c r="C51" s="125">
        <f t="shared" si="11"/>
        <v>0</v>
      </c>
      <c r="D51" s="101"/>
      <c r="E51" s="121">
        <v>0</v>
      </c>
      <c r="F51" s="89"/>
      <c r="G51" s="109"/>
      <c r="H51" s="89"/>
      <c r="I51" s="109"/>
      <c r="J51" s="109"/>
      <c r="K51" s="109"/>
      <c r="L51" s="109"/>
      <c r="M51" s="109"/>
      <c r="N51" s="146">
        <v>0</v>
      </c>
      <c r="O51" s="145"/>
    </row>
    <row r="52" spans="1:15" ht="14.25" customHeight="1">
      <c r="A52" s="29">
        <v>3433</v>
      </c>
      <c r="B52" s="30" t="s">
        <v>52</v>
      </c>
      <c r="C52" s="125">
        <f t="shared" si="11"/>
        <v>0</v>
      </c>
      <c r="D52" s="101"/>
      <c r="E52" s="121">
        <v>0</v>
      </c>
      <c r="F52" s="89"/>
      <c r="G52" s="109"/>
      <c r="H52" s="89"/>
      <c r="I52" s="109"/>
      <c r="J52" s="109"/>
      <c r="K52" s="109"/>
      <c r="L52" s="109"/>
      <c r="M52" s="109"/>
      <c r="N52" s="146">
        <v>0</v>
      </c>
      <c r="O52" s="145"/>
    </row>
    <row r="53" spans="1:15" ht="14.25" customHeight="1">
      <c r="A53" s="29">
        <v>3434</v>
      </c>
      <c r="B53" s="30" t="s">
        <v>53</v>
      </c>
      <c r="C53" s="125">
        <f t="shared" si="11"/>
        <v>1000</v>
      </c>
      <c r="D53" s="101"/>
      <c r="E53" s="121">
        <v>500</v>
      </c>
      <c r="F53" s="109">
        <v>500</v>
      </c>
      <c r="G53" s="109"/>
      <c r="H53" s="89"/>
      <c r="I53" s="109"/>
      <c r="J53" s="109"/>
      <c r="K53" s="109"/>
      <c r="L53" s="109"/>
      <c r="M53" s="109"/>
      <c r="N53" s="146">
        <v>0</v>
      </c>
      <c r="O53" s="145">
        <v>0</v>
      </c>
    </row>
    <row r="54" spans="1:15" ht="19.5" customHeight="1">
      <c r="A54" s="33">
        <v>37</v>
      </c>
      <c r="B54" s="35" t="s">
        <v>54</v>
      </c>
      <c r="C54" s="125">
        <f t="shared" si="11"/>
        <v>0</v>
      </c>
      <c r="D54" s="102">
        <f>D55</f>
        <v>0</v>
      </c>
      <c r="E54" s="110">
        <f aca="true" t="shared" si="13" ref="E54:K54">E55</f>
        <v>0</v>
      </c>
      <c r="F54" s="91">
        <f t="shared" si="13"/>
        <v>0</v>
      </c>
      <c r="G54" s="110">
        <f t="shared" si="13"/>
        <v>0</v>
      </c>
      <c r="H54" s="110">
        <f t="shared" si="13"/>
        <v>0</v>
      </c>
      <c r="I54" s="110">
        <f t="shared" si="13"/>
        <v>0</v>
      </c>
      <c r="J54" s="110">
        <f t="shared" si="13"/>
        <v>0</v>
      </c>
      <c r="K54" s="110">
        <f t="shared" si="13"/>
        <v>0</v>
      </c>
      <c r="L54" s="110"/>
      <c r="M54" s="110"/>
      <c r="N54" s="147">
        <v>0</v>
      </c>
      <c r="O54" s="144">
        <v>0</v>
      </c>
    </row>
    <row r="55" spans="1:15" ht="14.25" customHeight="1">
      <c r="A55" s="27">
        <v>372</v>
      </c>
      <c r="B55" s="28" t="s">
        <v>55</v>
      </c>
      <c r="C55" s="125">
        <f t="shared" si="11"/>
        <v>0</v>
      </c>
      <c r="D55" s="100">
        <f>SUM(D56:D57)</f>
        <v>0</v>
      </c>
      <c r="E55" s="108">
        <f>SUM(E56:E57)</f>
        <v>0</v>
      </c>
      <c r="F55" s="88">
        <f aca="true" t="shared" si="14" ref="F55:K55">SUM(F56:F57)</f>
        <v>0</v>
      </c>
      <c r="G55" s="108">
        <f t="shared" si="14"/>
        <v>0</v>
      </c>
      <c r="H55" s="108">
        <f t="shared" si="14"/>
        <v>0</v>
      </c>
      <c r="I55" s="108">
        <f t="shared" si="14"/>
        <v>0</v>
      </c>
      <c r="J55" s="108">
        <f t="shared" si="14"/>
        <v>0</v>
      </c>
      <c r="K55" s="108">
        <f t="shared" si="14"/>
        <v>0</v>
      </c>
      <c r="L55" s="108"/>
      <c r="M55" s="108"/>
      <c r="N55" s="143">
        <v>0</v>
      </c>
      <c r="O55" s="145"/>
    </row>
    <row r="56" spans="1:15" ht="14.25" customHeight="1">
      <c r="A56" s="29">
        <v>3721</v>
      </c>
      <c r="B56" s="30" t="s">
        <v>56</v>
      </c>
      <c r="C56" s="125">
        <f t="shared" si="11"/>
        <v>0</v>
      </c>
      <c r="D56" s="101"/>
      <c r="E56" s="121">
        <v>0</v>
      </c>
      <c r="F56" s="89"/>
      <c r="G56" s="109">
        <v>0</v>
      </c>
      <c r="H56" s="128">
        <v>0</v>
      </c>
      <c r="I56" s="109"/>
      <c r="J56" s="109"/>
      <c r="K56" s="109"/>
      <c r="L56" s="109"/>
      <c r="M56" s="109"/>
      <c r="N56" s="146">
        <v>0</v>
      </c>
      <c r="O56" s="145"/>
    </row>
    <row r="57" spans="1:15" ht="14.25" customHeight="1">
      <c r="A57" s="29">
        <v>3722</v>
      </c>
      <c r="B57" s="30" t="s">
        <v>57</v>
      </c>
      <c r="C57" s="125">
        <f t="shared" si="11"/>
        <v>0</v>
      </c>
      <c r="D57" s="101"/>
      <c r="E57" s="90"/>
      <c r="F57" s="89"/>
      <c r="G57" s="89"/>
      <c r="H57" s="89"/>
      <c r="I57" s="109"/>
      <c r="J57" s="109"/>
      <c r="K57" s="109"/>
      <c r="L57" s="109"/>
      <c r="M57" s="109"/>
      <c r="N57" s="146">
        <v>0</v>
      </c>
      <c r="O57" s="145"/>
    </row>
    <row r="58" spans="1:15" ht="17.25" customHeight="1">
      <c r="A58" s="36">
        <v>4</v>
      </c>
      <c r="B58" s="37" t="s">
        <v>58</v>
      </c>
      <c r="C58" s="125"/>
      <c r="D58" s="103"/>
      <c r="E58" s="94"/>
      <c r="F58" s="93"/>
      <c r="G58" s="93"/>
      <c r="H58" s="93"/>
      <c r="I58" s="112"/>
      <c r="J58" s="112"/>
      <c r="K58" s="114"/>
      <c r="L58" s="111"/>
      <c r="M58" s="111"/>
      <c r="N58" s="148"/>
      <c r="O58" s="149"/>
    </row>
    <row r="59" spans="1:17" ht="21" customHeight="1">
      <c r="A59" s="33">
        <v>42</v>
      </c>
      <c r="B59" s="38" t="s">
        <v>59</v>
      </c>
      <c r="C59" s="125">
        <f aca="true" t="shared" si="15" ref="C59:C64">SUM(D59+E59+F59+G59+H59+I59+J59+K59+L59+M59)</f>
        <v>608004</v>
      </c>
      <c r="D59" s="102">
        <f>SUM(D60+D61+D65)</f>
        <v>0</v>
      </c>
      <c r="E59" s="110">
        <f aca="true" t="shared" si="16" ref="E59:L59">SUM(E60+E61+E65)</f>
        <v>25000</v>
      </c>
      <c r="F59" s="110">
        <f t="shared" si="16"/>
        <v>11004</v>
      </c>
      <c r="G59" s="110">
        <f t="shared" si="16"/>
        <v>5000</v>
      </c>
      <c r="H59" s="110">
        <f t="shared" si="16"/>
        <v>9000</v>
      </c>
      <c r="I59" s="110">
        <f t="shared" si="16"/>
        <v>0</v>
      </c>
      <c r="J59" s="110">
        <f t="shared" si="16"/>
        <v>0</v>
      </c>
      <c r="K59" s="110">
        <f t="shared" si="16"/>
        <v>0</v>
      </c>
      <c r="L59" s="110">
        <f t="shared" si="16"/>
        <v>558000</v>
      </c>
      <c r="M59" s="110">
        <f>SUM(M60+M61+M65)</f>
        <v>0</v>
      </c>
      <c r="N59" s="147">
        <v>603004</v>
      </c>
      <c r="O59" s="144">
        <v>603004</v>
      </c>
      <c r="P59" s="7">
        <v>0</v>
      </c>
      <c r="Q59" s="7">
        <v>0</v>
      </c>
    </row>
    <row r="60" spans="1:17" ht="14.25" customHeight="1">
      <c r="A60" s="27">
        <v>421</v>
      </c>
      <c r="B60" s="31" t="s">
        <v>60</v>
      </c>
      <c r="C60" s="125">
        <f t="shared" si="15"/>
        <v>0</v>
      </c>
      <c r="D60" s="100"/>
      <c r="E60" s="92"/>
      <c r="F60" s="108"/>
      <c r="G60" s="108"/>
      <c r="H60" s="88"/>
      <c r="I60" s="108"/>
      <c r="J60" s="108"/>
      <c r="K60" s="108"/>
      <c r="L60" s="108"/>
      <c r="M60" s="108">
        <v>0</v>
      </c>
      <c r="N60" s="143">
        <v>0</v>
      </c>
      <c r="O60" s="145"/>
      <c r="P60" s="7">
        <v>0</v>
      </c>
      <c r="Q60" s="7">
        <v>0</v>
      </c>
    </row>
    <row r="61" spans="1:15" ht="14.25" customHeight="1">
      <c r="A61" s="27">
        <v>422</v>
      </c>
      <c r="B61" s="31" t="s">
        <v>61</v>
      </c>
      <c r="C61" s="125">
        <f t="shared" si="15"/>
        <v>99500</v>
      </c>
      <c r="D61" s="100">
        <f>SUM(D62:D64)</f>
        <v>0</v>
      </c>
      <c r="E61" s="108">
        <f aca="true" t="shared" si="17" ref="E61:K61">SUM(E62:E64)</f>
        <v>25000</v>
      </c>
      <c r="F61" s="108">
        <f t="shared" si="17"/>
        <v>10000</v>
      </c>
      <c r="G61" s="108">
        <f t="shared" si="17"/>
        <v>5000</v>
      </c>
      <c r="H61" s="108">
        <f t="shared" si="17"/>
        <v>1500</v>
      </c>
      <c r="I61" s="108">
        <f t="shared" si="17"/>
        <v>0</v>
      </c>
      <c r="J61" s="108">
        <f t="shared" si="17"/>
        <v>0</v>
      </c>
      <c r="K61" s="108">
        <f t="shared" si="17"/>
        <v>0</v>
      </c>
      <c r="L61" s="108">
        <v>58000</v>
      </c>
      <c r="M61" s="108">
        <v>0</v>
      </c>
      <c r="N61" s="143">
        <v>0</v>
      </c>
      <c r="O61" s="145"/>
    </row>
    <row r="62" spans="1:15" ht="14.25" customHeight="1">
      <c r="A62" s="29">
        <v>4221</v>
      </c>
      <c r="B62" s="32" t="s">
        <v>62</v>
      </c>
      <c r="C62" s="125">
        <f t="shared" si="15"/>
        <v>54500</v>
      </c>
      <c r="D62" s="101"/>
      <c r="E62" s="121">
        <v>15000</v>
      </c>
      <c r="F62" s="109"/>
      <c r="G62" s="109"/>
      <c r="H62" s="119">
        <v>1500</v>
      </c>
      <c r="I62" s="119">
        <v>0</v>
      </c>
      <c r="J62" s="109"/>
      <c r="K62" s="109"/>
      <c r="L62" s="109">
        <v>38000</v>
      </c>
      <c r="M62" s="109">
        <v>0</v>
      </c>
      <c r="N62" s="146">
        <v>0</v>
      </c>
      <c r="O62" s="145"/>
    </row>
    <row r="63" spans="1:15" ht="14.25" customHeight="1">
      <c r="A63" s="29">
        <v>4222</v>
      </c>
      <c r="B63" s="32" t="s">
        <v>63</v>
      </c>
      <c r="C63" s="125">
        <f t="shared" si="15"/>
        <v>0</v>
      </c>
      <c r="D63" s="101"/>
      <c r="E63" s="90"/>
      <c r="F63" s="109"/>
      <c r="G63" s="109"/>
      <c r="H63" s="89"/>
      <c r="I63" s="109"/>
      <c r="J63" s="109"/>
      <c r="K63" s="109"/>
      <c r="L63" s="109"/>
      <c r="M63" s="109">
        <v>0</v>
      </c>
      <c r="N63" s="146">
        <v>0</v>
      </c>
      <c r="O63" s="145"/>
    </row>
    <row r="64" spans="1:15" ht="14.25" customHeight="1">
      <c r="A64" s="29">
        <v>4227</v>
      </c>
      <c r="B64" s="32" t="s">
        <v>91</v>
      </c>
      <c r="C64" s="125">
        <f t="shared" si="15"/>
        <v>45000</v>
      </c>
      <c r="D64" s="101">
        <v>0</v>
      </c>
      <c r="E64" s="121">
        <v>10000</v>
      </c>
      <c r="F64" s="109">
        <v>10000</v>
      </c>
      <c r="G64" s="109">
        <v>5000</v>
      </c>
      <c r="H64" s="109">
        <v>0</v>
      </c>
      <c r="I64" s="109">
        <v>0</v>
      </c>
      <c r="J64" s="109"/>
      <c r="K64" s="109"/>
      <c r="L64" s="109">
        <v>20000</v>
      </c>
      <c r="M64" s="128">
        <v>0</v>
      </c>
      <c r="N64" s="146">
        <v>0</v>
      </c>
      <c r="O64" s="145"/>
    </row>
    <row r="65" spans="1:15" ht="14.25" customHeight="1">
      <c r="A65" s="27" t="s">
        <v>64</v>
      </c>
      <c r="B65" s="138" t="s">
        <v>90</v>
      </c>
      <c r="C65" s="125">
        <f>SUM(D65+E65+F65+G65+H65+I65+J65+K65+L65)</f>
        <v>508504</v>
      </c>
      <c r="D65" s="100"/>
      <c r="E65" s="123">
        <v>0</v>
      </c>
      <c r="F65" s="108">
        <v>1004</v>
      </c>
      <c r="G65" s="108"/>
      <c r="H65" s="120">
        <v>7500</v>
      </c>
      <c r="I65" s="120">
        <v>0</v>
      </c>
      <c r="J65" s="108"/>
      <c r="K65" s="108"/>
      <c r="L65" s="108">
        <v>500000</v>
      </c>
      <c r="M65" s="129">
        <v>0</v>
      </c>
      <c r="N65" s="143">
        <v>0</v>
      </c>
      <c r="O65" s="145"/>
    </row>
    <row r="66" spans="1:15" ht="14.25" customHeight="1">
      <c r="A66" s="33">
        <v>45</v>
      </c>
      <c r="B66" s="39" t="s">
        <v>65</v>
      </c>
      <c r="C66" s="125">
        <v>30000</v>
      </c>
      <c r="D66" s="104">
        <f aca="true" t="shared" si="18" ref="D66:K66">D67</f>
        <v>0</v>
      </c>
      <c r="E66" s="122">
        <f>E67</f>
        <v>0</v>
      </c>
      <c r="F66" s="95">
        <f t="shared" si="18"/>
        <v>0</v>
      </c>
      <c r="G66" s="118">
        <f t="shared" si="18"/>
        <v>0</v>
      </c>
      <c r="H66" s="110">
        <f t="shared" si="18"/>
        <v>0</v>
      </c>
      <c r="I66" s="118">
        <f t="shared" si="18"/>
        <v>0</v>
      </c>
      <c r="J66" s="118">
        <f t="shared" si="18"/>
        <v>0</v>
      </c>
      <c r="K66" s="115">
        <f t="shared" si="18"/>
        <v>0</v>
      </c>
      <c r="L66" s="110"/>
      <c r="M66" s="110">
        <v>0</v>
      </c>
      <c r="N66" s="147">
        <v>0</v>
      </c>
      <c r="O66" s="144"/>
    </row>
    <row r="67" spans="1:17" ht="14.25" customHeight="1">
      <c r="A67" s="29" t="s">
        <v>66</v>
      </c>
      <c r="B67" s="30" t="s">
        <v>67</v>
      </c>
      <c r="C67" s="125">
        <f>SUM(D67+E67+F67+G67+H67+I67+J67+K67+M67)</f>
        <v>0</v>
      </c>
      <c r="D67" s="101"/>
      <c r="E67" s="121">
        <v>0</v>
      </c>
      <c r="F67" s="89"/>
      <c r="G67" s="109"/>
      <c r="H67" s="135">
        <v>0</v>
      </c>
      <c r="I67" s="109">
        <v>0</v>
      </c>
      <c r="J67" s="109"/>
      <c r="K67" s="116">
        <v>0</v>
      </c>
      <c r="L67" s="109"/>
      <c r="M67" s="109">
        <v>0</v>
      </c>
      <c r="N67" s="146">
        <v>0</v>
      </c>
      <c r="O67" s="145"/>
      <c r="P67" s="7">
        <v>0</v>
      </c>
      <c r="Q67" s="7">
        <v>0</v>
      </c>
    </row>
    <row r="68" spans="1:15" ht="14.25" customHeight="1">
      <c r="A68" s="36">
        <v>5</v>
      </c>
      <c r="B68" s="37" t="s">
        <v>68</v>
      </c>
      <c r="C68" s="125"/>
      <c r="D68" s="103"/>
      <c r="E68" s="94"/>
      <c r="F68" s="93"/>
      <c r="G68" s="112"/>
      <c r="H68" s="93"/>
      <c r="I68" s="112"/>
      <c r="J68" s="112"/>
      <c r="K68" s="112"/>
      <c r="L68" s="112"/>
      <c r="M68" s="112"/>
      <c r="N68" s="148"/>
      <c r="O68" s="149"/>
    </row>
    <row r="69" spans="1:17" ht="14.25" customHeight="1">
      <c r="A69" s="33">
        <v>51</v>
      </c>
      <c r="B69" s="40" t="s">
        <v>69</v>
      </c>
      <c r="C69" s="125">
        <f>SUM(D69+E69+F69+G69+H69+I69+J69+K69)</f>
        <v>0</v>
      </c>
      <c r="D69" s="102">
        <f aca="true" t="shared" si="19" ref="D69:K69">D70</f>
        <v>0</v>
      </c>
      <c r="E69" s="96">
        <f t="shared" si="19"/>
        <v>0</v>
      </c>
      <c r="F69" s="91">
        <f t="shared" si="19"/>
        <v>0</v>
      </c>
      <c r="G69" s="110">
        <f t="shared" si="19"/>
        <v>0</v>
      </c>
      <c r="H69" s="91">
        <f t="shared" si="19"/>
        <v>0</v>
      </c>
      <c r="I69" s="110">
        <f t="shared" si="19"/>
        <v>0</v>
      </c>
      <c r="J69" s="110">
        <f t="shared" si="19"/>
        <v>0</v>
      </c>
      <c r="K69" s="110">
        <f t="shared" si="19"/>
        <v>0</v>
      </c>
      <c r="L69" s="110"/>
      <c r="M69" s="110"/>
      <c r="N69" s="147">
        <v>0</v>
      </c>
      <c r="O69" s="144"/>
      <c r="P69" s="7">
        <v>0</v>
      </c>
      <c r="Q69" s="7">
        <v>0</v>
      </c>
    </row>
    <row r="70" spans="1:17" ht="14.25" customHeight="1">
      <c r="A70" s="41">
        <v>511</v>
      </c>
      <c r="B70" s="42" t="s">
        <v>69</v>
      </c>
      <c r="C70" s="125">
        <f>SUM(D70+E70+F70+G70+H70+I70+J70+K70)</f>
        <v>0</v>
      </c>
      <c r="D70" s="105"/>
      <c r="E70" s="98"/>
      <c r="F70" s="97"/>
      <c r="G70" s="97"/>
      <c r="H70" s="97"/>
      <c r="I70" s="113"/>
      <c r="J70" s="113"/>
      <c r="K70" s="113"/>
      <c r="L70" s="113"/>
      <c r="M70" s="113"/>
      <c r="N70" s="150"/>
      <c r="O70" s="145"/>
      <c r="P70" s="7">
        <v>0</v>
      </c>
      <c r="Q70" s="7">
        <v>0</v>
      </c>
    </row>
    <row r="71" spans="1:17" ht="27" customHeight="1">
      <c r="A71" s="48"/>
      <c r="B71" s="49" t="s">
        <v>70</v>
      </c>
      <c r="C71" s="125">
        <f>D71+E71+F71+G71+H71+I71+J71+K71+L71+M71</f>
        <v>14535138</v>
      </c>
      <c r="D71" s="106">
        <f>D7+D17+D48+D54+D59+D66</f>
        <v>11516400</v>
      </c>
      <c r="E71" s="141">
        <f>E7+E17+E48+E54+E59+E66+E69</f>
        <v>1529190</v>
      </c>
      <c r="F71" s="142">
        <f aca="true" t="shared" si="20" ref="F71:L71">F7+F17+F48+F54+F59+F66+F69</f>
        <v>181140</v>
      </c>
      <c r="G71" s="142">
        <f t="shared" si="20"/>
        <v>633934</v>
      </c>
      <c r="H71" s="142">
        <f>H7+H17+H48+H54+H59+H66+H69</f>
        <v>53926</v>
      </c>
      <c r="I71" s="142">
        <f t="shared" si="20"/>
        <v>1000</v>
      </c>
      <c r="J71" s="142">
        <f t="shared" si="20"/>
        <v>5048</v>
      </c>
      <c r="K71" s="117">
        <f t="shared" si="20"/>
        <v>0</v>
      </c>
      <c r="L71" s="117">
        <f t="shared" si="20"/>
        <v>614500</v>
      </c>
      <c r="M71" s="117">
        <f>M7+M17+M48+M54+M59+M66</f>
        <v>0</v>
      </c>
      <c r="N71" s="151">
        <f>SUM(N7:N70)</f>
        <v>14537638</v>
      </c>
      <c r="O71" s="144">
        <v>14537638</v>
      </c>
      <c r="P71" s="7">
        <v>0</v>
      </c>
      <c r="Q71" s="7">
        <v>0</v>
      </c>
    </row>
    <row r="72" ht="14.25">
      <c r="L72" s="137"/>
    </row>
  </sheetData>
  <sheetProtection/>
  <mergeCells count="2">
    <mergeCell ref="B1:I1"/>
    <mergeCell ref="B5:F5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2" width="4.28125" style="58" customWidth="1"/>
    <col min="3" max="3" width="5.57421875" style="58" customWidth="1"/>
    <col min="4" max="4" width="5.28125" style="83" customWidth="1"/>
    <col min="5" max="5" width="44.7109375" style="58" customWidth="1"/>
    <col min="6" max="6" width="15.140625" style="62" bestFit="1" customWidth="1"/>
    <col min="7" max="7" width="17.28125" style="58" customWidth="1"/>
    <col min="8" max="8" width="16.7109375" style="58" customWidth="1"/>
    <col min="9" max="16384" width="11.421875" style="58" customWidth="1"/>
  </cols>
  <sheetData>
    <row r="1" spans="1:8" ht="48" customHeight="1">
      <c r="A1" s="158" t="s">
        <v>100</v>
      </c>
      <c r="B1" s="158"/>
      <c r="C1" s="158"/>
      <c r="D1" s="158"/>
      <c r="E1" s="158"/>
      <c r="F1" s="158"/>
      <c r="G1" s="158"/>
      <c r="H1" s="158"/>
    </row>
    <row r="2" spans="1:8" s="59" customFormat="1" ht="26.25" customHeight="1">
      <c r="A2" s="158" t="s">
        <v>72</v>
      </c>
      <c r="B2" s="158"/>
      <c r="C2" s="158"/>
      <c r="D2" s="158"/>
      <c r="E2" s="158"/>
      <c r="F2" s="158"/>
      <c r="G2" s="161"/>
      <c r="H2" s="161"/>
    </row>
    <row r="3" spans="1:5" ht="9" customHeight="1">
      <c r="A3" s="60"/>
      <c r="B3" s="61"/>
      <c r="C3" s="61"/>
      <c r="D3" s="61"/>
      <c r="E3" s="61"/>
    </row>
    <row r="4" spans="1:9" ht="47.25" customHeight="1">
      <c r="A4" s="63"/>
      <c r="B4" s="64"/>
      <c r="C4" s="64"/>
      <c r="D4" s="65"/>
      <c r="E4" s="66"/>
      <c r="F4" s="67" t="s">
        <v>101</v>
      </c>
      <c r="G4" s="69" t="s">
        <v>95</v>
      </c>
      <c r="H4" s="69" t="s">
        <v>102</v>
      </c>
      <c r="I4" s="70"/>
    </row>
    <row r="5" spans="1:9" ht="27.75" customHeight="1">
      <c r="A5" s="162" t="s">
        <v>73</v>
      </c>
      <c r="B5" s="163"/>
      <c r="C5" s="163"/>
      <c r="D5" s="163"/>
      <c r="E5" s="164"/>
      <c r="F5" s="76">
        <f>F6+F7</f>
        <v>14535138</v>
      </c>
      <c r="G5" s="77">
        <v>14537638</v>
      </c>
      <c r="H5" s="87">
        <v>14537638</v>
      </c>
      <c r="I5" s="72"/>
    </row>
    <row r="6" spans="1:8" ht="22.5" customHeight="1">
      <c r="A6" s="162" t="s">
        <v>74</v>
      </c>
      <c r="B6" s="163"/>
      <c r="C6" s="163"/>
      <c r="D6" s="163"/>
      <c r="E6" s="164"/>
      <c r="F6" s="73">
        <v>14530090</v>
      </c>
      <c r="G6" s="74">
        <v>14532590</v>
      </c>
      <c r="H6" s="74">
        <v>14532590</v>
      </c>
    </row>
    <row r="7" spans="1:8" ht="22.5" customHeight="1">
      <c r="A7" s="165" t="s">
        <v>75</v>
      </c>
      <c r="B7" s="164"/>
      <c r="C7" s="164"/>
      <c r="D7" s="164"/>
      <c r="E7" s="164"/>
      <c r="F7" s="73">
        <v>5048</v>
      </c>
      <c r="G7" s="74">
        <v>5048</v>
      </c>
      <c r="H7" s="74">
        <v>5048</v>
      </c>
    </row>
    <row r="8" spans="1:8" ht="22.5" customHeight="1">
      <c r="A8" s="75" t="s">
        <v>76</v>
      </c>
      <c r="B8" s="71"/>
      <c r="C8" s="71"/>
      <c r="D8" s="71"/>
      <c r="E8" s="71"/>
      <c r="F8" s="73">
        <v>14535138</v>
      </c>
      <c r="G8" s="74">
        <v>14537638</v>
      </c>
      <c r="H8" s="74">
        <v>14537638</v>
      </c>
    </row>
    <row r="9" spans="1:8" ht="22.5" customHeight="1">
      <c r="A9" s="166" t="s">
        <v>77</v>
      </c>
      <c r="B9" s="163"/>
      <c r="C9" s="163"/>
      <c r="D9" s="163"/>
      <c r="E9" s="167"/>
      <c r="F9" s="76">
        <v>13927134</v>
      </c>
      <c r="G9" s="77">
        <v>13934634</v>
      </c>
      <c r="H9" s="77">
        <v>13934634</v>
      </c>
    </row>
    <row r="10" spans="1:8" ht="22.5" customHeight="1">
      <c r="A10" s="165" t="s">
        <v>78</v>
      </c>
      <c r="B10" s="164"/>
      <c r="C10" s="164"/>
      <c r="D10" s="164"/>
      <c r="E10" s="164"/>
      <c r="F10" s="76">
        <v>608004</v>
      </c>
      <c r="G10" s="77">
        <v>603004</v>
      </c>
      <c r="H10" s="77">
        <v>603004</v>
      </c>
    </row>
    <row r="11" spans="1:8" ht="22.5" customHeight="1">
      <c r="A11" s="166" t="s">
        <v>79</v>
      </c>
      <c r="B11" s="163"/>
      <c r="C11" s="163"/>
      <c r="D11" s="163"/>
      <c r="E11" s="163"/>
      <c r="F11" s="76">
        <f>F5-F8</f>
        <v>0</v>
      </c>
      <c r="G11" s="77">
        <f>+G5-G8</f>
        <v>0</v>
      </c>
      <c r="H11" s="77">
        <f>+H5-H8</f>
        <v>0</v>
      </c>
    </row>
    <row r="12" spans="1:8" ht="12" customHeight="1">
      <c r="A12" s="158">
        <v>0</v>
      </c>
      <c r="B12" s="168"/>
      <c r="C12" s="168"/>
      <c r="D12" s="168"/>
      <c r="E12" s="168"/>
      <c r="F12" s="169"/>
      <c r="G12" s="169"/>
      <c r="H12" s="169"/>
    </row>
    <row r="13" spans="1:8" ht="27.75" customHeight="1">
      <c r="A13" s="63"/>
      <c r="B13" s="64"/>
      <c r="C13" s="64"/>
      <c r="D13" s="65"/>
      <c r="E13" s="66"/>
      <c r="F13" s="67" t="s">
        <v>101</v>
      </c>
      <c r="G13" s="68" t="s">
        <v>103</v>
      </c>
      <c r="H13" s="69" t="s">
        <v>102</v>
      </c>
    </row>
    <row r="14" spans="1:8" ht="22.5" customHeight="1">
      <c r="A14" s="170" t="s">
        <v>80</v>
      </c>
      <c r="B14" s="171"/>
      <c r="C14" s="171"/>
      <c r="D14" s="171"/>
      <c r="E14" s="172"/>
      <c r="F14" s="78">
        <v>0</v>
      </c>
      <c r="G14" s="79">
        <v>0</v>
      </c>
      <c r="H14" s="77">
        <v>0</v>
      </c>
    </row>
    <row r="15" spans="1:8" s="80" customFormat="1" ht="15" customHeight="1">
      <c r="A15" s="173"/>
      <c r="B15" s="168"/>
      <c r="C15" s="168"/>
      <c r="D15" s="168"/>
      <c r="E15" s="168"/>
      <c r="F15" s="169"/>
      <c r="G15" s="169"/>
      <c r="H15" s="169"/>
    </row>
    <row r="16" spans="1:8" s="80" customFormat="1" ht="27.75" customHeight="1">
      <c r="A16" s="63"/>
      <c r="B16" s="64"/>
      <c r="C16" s="64"/>
      <c r="D16" s="65"/>
      <c r="E16" s="66"/>
      <c r="F16" s="67" t="s">
        <v>101</v>
      </c>
      <c r="G16" s="68" t="s">
        <v>103</v>
      </c>
      <c r="H16" s="69" t="s">
        <v>102</v>
      </c>
    </row>
    <row r="17" spans="1:8" s="80" customFormat="1" ht="34.5" customHeight="1">
      <c r="A17" s="162" t="s">
        <v>81</v>
      </c>
      <c r="B17" s="163"/>
      <c r="C17" s="163"/>
      <c r="D17" s="163"/>
      <c r="E17" s="163"/>
      <c r="F17" s="73"/>
      <c r="G17" s="74"/>
      <c r="H17" s="74"/>
    </row>
    <row r="18" spans="1:8" s="80" customFormat="1" ht="36" customHeight="1">
      <c r="A18" s="162" t="s">
        <v>82</v>
      </c>
      <c r="B18" s="163"/>
      <c r="C18" s="163"/>
      <c r="D18" s="163"/>
      <c r="E18" s="163"/>
      <c r="F18" s="73"/>
      <c r="G18" s="74"/>
      <c r="H18" s="74"/>
    </row>
    <row r="19" spans="1:8" s="80" customFormat="1" ht="22.5" customHeight="1">
      <c r="A19" s="166" t="s">
        <v>83</v>
      </c>
      <c r="B19" s="163"/>
      <c r="C19" s="163"/>
      <c r="D19" s="163"/>
      <c r="E19" s="163"/>
      <c r="F19" s="73"/>
      <c r="G19" s="74"/>
      <c r="H19" s="74"/>
    </row>
    <row r="20" spans="1:8" s="80" customFormat="1" ht="22.5" customHeight="1">
      <c r="A20" s="166" t="s">
        <v>84</v>
      </c>
      <c r="B20" s="163"/>
      <c r="C20" s="163"/>
      <c r="D20" s="163"/>
      <c r="E20" s="163"/>
      <c r="F20" s="73">
        <f>SUM(F11,F14,F19)</f>
        <v>0</v>
      </c>
      <c r="G20" s="74">
        <f>SUM(G11,G14,G19)</f>
        <v>0</v>
      </c>
      <c r="H20" s="74">
        <v>0</v>
      </c>
    </row>
    <row r="21" spans="1:6" s="80" customFormat="1" ht="18" customHeight="1">
      <c r="A21" s="81"/>
      <c r="B21" s="61"/>
      <c r="C21" s="61"/>
      <c r="D21" s="61"/>
      <c r="E21" s="61"/>
      <c r="F21" s="82"/>
    </row>
  </sheetData>
  <sheetProtection/>
  <mergeCells count="15">
    <mergeCell ref="A18:E18"/>
    <mergeCell ref="A19:E19"/>
    <mergeCell ref="A20:E20"/>
    <mergeCell ref="A10:E10"/>
    <mergeCell ref="A11:E11"/>
    <mergeCell ref="A12:H12"/>
    <mergeCell ref="A14:E14"/>
    <mergeCell ref="A15:H15"/>
    <mergeCell ref="A17:E17"/>
    <mergeCell ref="A1:H1"/>
    <mergeCell ref="A2:H2"/>
    <mergeCell ref="A5:E5"/>
    <mergeCell ref="A6:E6"/>
    <mergeCell ref="A7:E7"/>
    <mergeCell ref="A9:E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2021-01-22T09:17:32Z</cp:lastPrinted>
  <dcterms:created xsi:type="dcterms:W3CDTF">2013-09-11T11:00:21Z</dcterms:created>
  <dcterms:modified xsi:type="dcterms:W3CDTF">2021-01-22T11:25:03Z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